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Plan1" sheetId="1" r:id="rId1"/>
    <sheet name="Plan2" sheetId="2" r:id="rId2"/>
    <sheet name="Plan3" sheetId="3" r:id="rId3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3" i="2" l="1"/>
  <c r="H114" i="2" s="1"/>
  <c r="D23" i="2" s="1"/>
  <c r="E112" i="2"/>
  <c r="H109" i="2"/>
  <c r="G108" i="2"/>
  <c r="E107" i="2"/>
  <c r="E103" i="2"/>
  <c r="H100" i="2"/>
  <c r="G99" i="2"/>
  <c r="E98" i="2"/>
  <c r="G94" i="2"/>
  <c r="E93" i="2"/>
  <c r="G93" i="2" s="1"/>
  <c r="H95" i="2" s="1"/>
  <c r="H80" i="2"/>
  <c r="G79" i="2"/>
  <c r="E78" i="2"/>
  <c r="H74" i="2"/>
  <c r="H82" i="2" s="1"/>
  <c r="G73" i="2"/>
  <c r="E72" i="2"/>
  <c r="E68" i="2"/>
  <c r="H59" i="2"/>
  <c r="G58" i="2"/>
  <c r="E57" i="2"/>
  <c r="H53" i="2"/>
  <c r="D11" i="2" s="1"/>
  <c r="D10" i="2" s="1"/>
  <c r="G42" i="2"/>
  <c r="H43" i="2" s="1"/>
  <c r="D9" i="2" s="1"/>
  <c r="E41" i="2"/>
  <c r="G36" i="2"/>
  <c r="E35" i="2"/>
  <c r="G35" i="2" s="1"/>
  <c r="H37" i="2" s="1"/>
  <c r="C23" i="2"/>
  <c r="D22" i="2"/>
  <c r="C22" i="2"/>
  <c r="D21" i="2"/>
  <c r="C21" i="2"/>
  <c r="D20" i="2"/>
  <c r="C20" i="2"/>
  <c r="C19" i="2"/>
  <c r="D18" i="2"/>
  <c r="C18" i="2"/>
  <c r="C17" i="2"/>
  <c r="D16" i="2"/>
  <c r="C16" i="2"/>
  <c r="C15" i="2"/>
  <c r="D14" i="2"/>
  <c r="C14" i="2"/>
  <c r="C13" i="2"/>
  <c r="D12" i="2"/>
  <c r="C12" i="2"/>
  <c r="C11" i="2"/>
  <c r="C10" i="2"/>
  <c r="C9" i="2"/>
  <c r="C8" i="2"/>
  <c r="D7" i="2"/>
  <c r="C7" i="2"/>
  <c r="C6" i="2"/>
  <c r="G113" i="1"/>
  <c r="F112" i="1"/>
  <c r="E112" i="1"/>
  <c r="G112" i="1" s="1"/>
  <c r="H114" i="1" s="1"/>
  <c r="D23" i="1" s="1"/>
  <c r="G108" i="1"/>
  <c r="F107" i="1"/>
  <c r="E107" i="1"/>
  <c r="G107" i="1" s="1"/>
  <c r="H109" i="1" s="1"/>
  <c r="D22" i="1" s="1"/>
  <c r="F103" i="1"/>
  <c r="E103" i="1"/>
  <c r="G103" i="1" s="1"/>
  <c r="H103" i="1" s="1"/>
  <c r="D21" i="1" s="1"/>
  <c r="G99" i="1"/>
  <c r="F98" i="1"/>
  <c r="G98" i="1" s="1"/>
  <c r="H100" i="1" s="1"/>
  <c r="D20" i="1" s="1"/>
  <c r="E98" i="1"/>
  <c r="G94" i="1"/>
  <c r="G93" i="1"/>
  <c r="H95" i="1" s="1"/>
  <c r="D19" i="1" s="1"/>
  <c r="F93" i="1"/>
  <c r="E93" i="1"/>
  <c r="G89" i="1"/>
  <c r="H89" i="1" s="1"/>
  <c r="F89" i="1"/>
  <c r="G79" i="1"/>
  <c r="F78" i="1"/>
  <c r="E78" i="1"/>
  <c r="G78" i="1" s="1"/>
  <c r="H80" i="1" s="1"/>
  <c r="D16" i="1" s="1"/>
  <c r="G73" i="1"/>
  <c r="E72" i="1"/>
  <c r="G72" i="1" s="1"/>
  <c r="H74" i="1" s="1"/>
  <c r="D15" i="1" s="1"/>
  <c r="H68" i="1"/>
  <c r="D14" i="1" s="1"/>
  <c r="G68" i="1"/>
  <c r="E68" i="1"/>
  <c r="G58" i="1"/>
  <c r="F57" i="1"/>
  <c r="E57" i="1"/>
  <c r="G57" i="1" s="1"/>
  <c r="H59" i="1" s="1"/>
  <c r="H53" i="1"/>
  <c r="D11" i="1" s="1"/>
  <c r="G52" i="1"/>
  <c r="G42" i="1"/>
  <c r="E41" i="1"/>
  <c r="G41" i="1" s="1"/>
  <c r="H43" i="1" s="1"/>
  <c r="D9" i="1" s="1"/>
  <c r="G36" i="1"/>
  <c r="E35" i="1"/>
  <c r="G35" i="1" s="1"/>
  <c r="H37" i="1" s="1"/>
  <c r="D8" i="1" s="1"/>
  <c r="H31" i="1"/>
  <c r="D7" i="1" s="1"/>
  <c r="G31" i="1"/>
  <c r="F31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D13" i="1" l="1"/>
  <c r="D17" i="2"/>
  <c r="H116" i="2"/>
  <c r="D19" i="2"/>
  <c r="H45" i="2"/>
  <c r="D8" i="2"/>
  <c r="D6" i="2" s="1"/>
  <c r="D24" i="2" s="1"/>
  <c r="D13" i="2"/>
  <c r="D12" i="1"/>
  <c r="H61" i="1"/>
  <c r="D18" i="1"/>
  <c r="H116" i="1"/>
  <c r="D6" i="1"/>
  <c r="H61" i="2"/>
  <c r="H45" i="1"/>
  <c r="H82" i="1"/>
  <c r="D15" i="2"/>
  <c r="D10" i="1" l="1"/>
  <c r="D24" i="1"/>
  <c r="E13" i="1" s="1"/>
  <c r="D17" i="1"/>
  <c r="E17" i="1" l="1"/>
  <c r="E24" i="1"/>
  <c r="E14" i="1"/>
  <c r="E20" i="1"/>
  <c r="E11" i="1"/>
  <c r="E9" i="1"/>
  <c r="E23" i="1"/>
  <c r="E8" i="1"/>
  <c r="E22" i="1"/>
  <c r="E19" i="1"/>
  <c r="E21" i="1"/>
  <c r="E15" i="1"/>
  <c r="E16" i="1"/>
  <c r="E7" i="1"/>
  <c r="E10" i="1"/>
  <c r="E18" i="1"/>
  <c r="E6" i="1"/>
  <c r="E12" i="1"/>
</calcChain>
</file>

<file path=xl/sharedStrings.xml><?xml version="1.0" encoding="utf-8"?>
<sst xmlns="http://schemas.openxmlformats.org/spreadsheetml/2006/main" count="264" uniqueCount="52">
  <si>
    <t>1. Coleta Seletiva</t>
  </si>
  <si>
    <t>Planilha de Composição de Custos</t>
  </si>
  <si>
    <t>Orçamento Sintético</t>
  </si>
  <si>
    <t>Descrição do item</t>
  </si>
  <si>
    <t>Custo (R$/kmxton)</t>
  </si>
  <si>
    <t>%</t>
  </si>
  <si>
    <t>PREÇO TOTAL MENSAL COM A COLETA</t>
  </si>
  <si>
    <t>1. Transporte e Descarga</t>
  </si>
  <si>
    <t>ton</t>
  </si>
  <si>
    <t>1.1 Caminhão</t>
  </si>
  <si>
    <t>Item</t>
  </si>
  <si>
    <t>Discriminação</t>
  </si>
  <si>
    <t>Unidade</t>
  </si>
  <si>
    <t>Quantidade</t>
  </si>
  <si>
    <t>Custo Unitário</t>
  </si>
  <si>
    <t xml:space="preserve">Subtotal </t>
  </si>
  <si>
    <t>Total (R$)</t>
  </si>
  <si>
    <t>SINAPI</t>
  </si>
  <si>
    <t>Caminhão Truque Basculante (para 50 km)</t>
  </si>
  <si>
    <t>1.2 Motorista</t>
  </si>
  <si>
    <t>Motorista de Caminhão</t>
  </si>
  <si>
    <t>H</t>
  </si>
  <si>
    <t>Adicional de insalubridade</t>
  </si>
  <si>
    <t>1.3 Ajudante</t>
  </si>
  <si>
    <t>Ajudante</t>
  </si>
  <si>
    <t>Custo com Transporte e Descarga (R$/ton)</t>
  </si>
  <si>
    <t>2. Armazenamento</t>
  </si>
  <si>
    <t>2.1 Disponibilização da Área</t>
  </si>
  <si>
    <t>Custo da Área para Armazenamento</t>
  </si>
  <si>
    <t>2.2 Ajudante</t>
  </si>
  <si>
    <t>Custo com Armazenamento (R$/ton)</t>
  </si>
  <si>
    <t>3. Triagem</t>
  </si>
  <si>
    <t>3.1 Pá Carregadeira</t>
  </si>
  <si>
    <t>Pá Carregadeira</t>
  </si>
  <si>
    <t>3.2 Operador</t>
  </si>
  <si>
    <t>Operador de Pá Carregadeira</t>
  </si>
  <si>
    <t>3.3 Ajudante</t>
  </si>
  <si>
    <t>Custo com Triagem (R$/ton)</t>
  </si>
  <si>
    <t>4. Descarte de Não Recicláveis</t>
  </si>
  <si>
    <t>4.1 Caminhão</t>
  </si>
  <si>
    <t>tonxkm</t>
  </si>
  <si>
    <t>4.2 Motorista</t>
  </si>
  <si>
    <t>4.3 Ajudante</t>
  </si>
  <si>
    <t>4.4 Pá Carregadeira</t>
  </si>
  <si>
    <t>4.5 Operador</t>
  </si>
  <si>
    <t>Total (R$/dia)</t>
  </si>
  <si>
    <t>4.6 Ajudante</t>
  </si>
  <si>
    <t>Custo com Descarte de Não Recicláveis (R$/ton)</t>
  </si>
  <si>
    <t>___________________________________________</t>
  </si>
  <si>
    <t>Eng. Civil Gilberto Arabidian Junior</t>
  </si>
  <si>
    <t>CREA-RS 159864</t>
  </si>
  <si>
    <t xml:space="preserve">OBS: A base dos custos unitários de cada item contido neste orçamento têm origem da tabela do SiNAPI de Dezembro de 2021, publicado em 19 de janeiro de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</si>
</sst>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R$ &quot;* #,##0.00_-;&quot;-R$ &quot;* #,##0.00_-;_-&quot;R$ &quot;* \-??_-;_-@_-"/>
    <numFmt numFmtId="165" formatCode="0.0%"/>
    <numFmt numFmtId="166" formatCode="0.000"/>
  </numFmts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808080"/>
        <bgColor rgb="FF666699"/>
      </patternFill>
    </fill>
    <fill>
      <patternFill patternType="solid">
        <fgColor rgb="FFFFFFFF"/>
        <bgColor rgb="FFFFFFCC"/>
      </patternFill>
    </fill>
    <fill>
      <patternFill patternType="solid">
        <fgColor rgb="FFA6A6A6"/>
        <bgColor rgb="FFBFBFBF"/>
      </patternFill>
    </fill>
    <fill>
      <patternFill patternType="solid">
        <fgColor rgb="FFBFBFBF"/>
        <bgColor rgb="FFA6A6A6"/>
      </patternFill>
    </fill>
    <fill>
      <patternFill patternType="solid">
        <fgColor rgb="FFD9D9D9"/>
        <bgColor rgb="FFBFBFBF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4">
    <xf numFmtId="0" fontId="0" fillId="0" borderId="0"/>
    <xf numFmtId="164" fontId="8" fillId="0" borderId="0" applyBorder="0" applyProtection="0"/>
    <xf numFmtId="9" fontId="8" fillId="0" borderId="0" applyBorder="0" applyProtection="0"/>
    <xf numFmtId="0" fontId="1" fillId="0" borderId="0"/>
  </cellStyleXfs>
  <cellXfs count="103">
    <xf numFmtId="0" fontId="0" fillId="0" borderId="0" xfId="0"/>
    <xf numFmtId="0" fontId="0" fillId="0" borderId="21" xfId="0" applyBorder="1" applyAlignment="1">
      <alignment horizontal="left"/>
    </xf>
    <xf numFmtId="0" fontId="6" fillId="0" borderId="0" xfId="3" applyFont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2" fillId="6" borderId="9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0" xfId="0" applyFont="1"/>
    <xf numFmtId="0" fontId="2" fillId="3" borderId="0" xfId="0" applyFont="1" applyFill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64" fontId="4" fillId="0" borderId="1" xfId="1" applyFont="1" applyBorder="1" applyAlignment="1" applyProtection="1"/>
    <xf numFmtId="10" fontId="4" fillId="0" borderId="1" xfId="2" applyNumberFormat="1" applyFont="1" applyBorder="1" applyAlignment="1" applyProtection="1"/>
    <xf numFmtId="0" fontId="6" fillId="0" borderId="1" xfId="0" applyFont="1" applyBorder="1"/>
    <xf numFmtId="164" fontId="6" fillId="0" borderId="1" xfId="1" applyFont="1" applyBorder="1" applyAlignment="1" applyProtection="1"/>
    <xf numFmtId="10" fontId="6" fillId="0" borderId="1" xfId="2" applyNumberFormat="1" applyFont="1" applyBorder="1" applyAlignment="1" applyProtection="1"/>
    <xf numFmtId="165" fontId="4" fillId="0" borderId="1" xfId="2" applyNumberFormat="1" applyFont="1" applyBorder="1" applyAlignment="1" applyProtection="1"/>
    <xf numFmtId="0" fontId="7" fillId="3" borderId="0" xfId="0" applyFont="1" applyFill="1" applyBorder="1"/>
    <xf numFmtId="9" fontId="7" fillId="3" borderId="0" xfId="0" applyNumberFormat="1" applyFont="1" applyFill="1" applyBorder="1"/>
    <xf numFmtId="0" fontId="3" fillId="5" borderId="8" xfId="0" applyFont="1" applyFill="1" applyBorder="1" applyAlignment="1"/>
    <xf numFmtId="0" fontId="3" fillId="5" borderId="9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6" fillId="0" borderId="6" xfId="0" applyFont="1" applyBorder="1"/>
    <xf numFmtId="0" fontId="6" fillId="0" borderId="6" xfId="0" applyFont="1" applyBorder="1" applyAlignment="1">
      <alignment horizontal="center"/>
    </xf>
    <xf numFmtId="2" fontId="6" fillId="0" borderId="6" xfId="0" applyNumberFormat="1" applyFont="1" applyBorder="1"/>
    <xf numFmtId="2" fontId="6" fillId="0" borderId="14" xfId="0" applyNumberFormat="1" applyFont="1" applyBorder="1"/>
    <xf numFmtId="2" fontId="4" fillId="3" borderId="9" xfId="0" applyNumberFormat="1" applyFont="1" applyFill="1" applyBorder="1" applyAlignment="1">
      <alignment horizontal="right"/>
    </xf>
    <xf numFmtId="166" fontId="6" fillId="0" borderId="6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6" fillId="3" borderId="0" xfId="0" applyFont="1" applyFill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/>
    <xf numFmtId="2" fontId="4" fillId="3" borderId="0" xfId="0" applyNumberFormat="1" applyFont="1" applyFill="1" applyBorder="1"/>
    <xf numFmtId="2" fontId="4" fillId="0" borderId="9" xfId="0" applyNumberFormat="1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left"/>
    </xf>
    <xf numFmtId="0" fontId="6" fillId="0" borderId="18" xfId="0" applyFont="1" applyBorder="1" applyAlignment="1">
      <alignment horizontal="center"/>
    </xf>
    <xf numFmtId="166" fontId="6" fillId="0" borderId="18" xfId="0" applyNumberFormat="1" applyFont="1" applyBorder="1" applyAlignment="1">
      <alignment horizontal="center"/>
    </xf>
    <xf numFmtId="0" fontId="6" fillId="0" borderId="18" xfId="0" applyFont="1" applyBorder="1"/>
    <xf numFmtId="2" fontId="6" fillId="0" borderId="18" xfId="0" applyNumberFormat="1" applyFont="1" applyBorder="1"/>
    <xf numFmtId="2" fontId="2" fillId="3" borderId="0" xfId="0" applyNumberFormat="1" applyFont="1" applyFill="1"/>
    <xf numFmtId="2" fontId="4" fillId="0" borderId="17" xfId="0" applyNumberFormat="1" applyFont="1" applyBorder="1"/>
    <xf numFmtId="0" fontId="4" fillId="3" borderId="0" xfId="0" applyFont="1" applyFill="1" applyBorder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3" borderId="0" xfId="0" applyFont="1" applyFill="1"/>
    <xf numFmtId="2" fontId="6" fillId="3" borderId="0" xfId="0" applyNumberFormat="1" applyFont="1" applyFill="1" applyBorder="1"/>
    <xf numFmtId="0" fontId="3" fillId="5" borderId="7" xfId="0" applyFont="1" applyFill="1" applyBorder="1" applyAlignment="1"/>
    <xf numFmtId="0" fontId="4" fillId="0" borderId="19" xfId="0" applyFont="1" applyBorder="1" applyAlignment="1">
      <alignment horizontal="center"/>
    </xf>
    <xf numFmtId="2" fontId="4" fillId="0" borderId="0" xfId="0" applyNumberFormat="1" applyFont="1" applyBorder="1"/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left"/>
    </xf>
    <xf numFmtId="2" fontId="4" fillId="3" borderId="9" xfId="0" applyNumberFormat="1" applyFont="1" applyFill="1" applyBorder="1"/>
    <xf numFmtId="0" fontId="2" fillId="3" borderId="0" xfId="0" applyFont="1" applyFill="1" applyAlignment="1">
      <alignment horizontal="center" vertical="center"/>
    </xf>
    <xf numFmtId="0" fontId="6" fillId="0" borderId="0" xfId="0" applyFont="1"/>
    <xf numFmtId="0" fontId="0" fillId="0" borderId="0" xfId="0" applyFont="1"/>
    <xf numFmtId="2" fontId="0" fillId="0" borderId="0" xfId="0" applyNumberFormat="1" applyFont="1"/>
    <xf numFmtId="0" fontId="0" fillId="0" borderId="9" xfId="0" applyFont="1" applyBorder="1" applyAlignment="1">
      <alignment horizontal="center"/>
    </xf>
    <xf numFmtId="0" fontId="0" fillId="0" borderId="9" xfId="0" applyFont="1" applyBorder="1"/>
    <xf numFmtId="0" fontId="0" fillId="0" borderId="9" xfId="0" applyBorder="1" applyAlignment="1">
      <alignment horizontal="right"/>
    </xf>
    <xf numFmtId="0" fontId="0" fillId="3" borderId="0" xfId="0" applyFill="1"/>
    <xf numFmtId="166" fontId="0" fillId="0" borderId="0" xfId="0" applyNumberFormat="1"/>
    <xf numFmtId="0" fontId="0" fillId="0" borderId="1" xfId="0" applyFont="1" applyBorder="1"/>
    <xf numFmtId="2" fontId="0" fillId="0" borderId="1" xfId="0" applyNumberFormat="1" applyBorder="1"/>
    <xf numFmtId="2" fontId="0" fillId="0" borderId="0" xfId="0" applyNumberFormat="1"/>
    <xf numFmtId="0" fontId="0" fillId="0" borderId="7" xfId="0" applyFont="1" applyBorder="1"/>
    <xf numFmtId="0" fontId="0" fillId="0" borderId="8" xfId="0" applyBorder="1"/>
    <xf numFmtId="0" fontId="0" fillId="0" borderId="17" xfId="0" applyBorder="1"/>
    <xf numFmtId="0" fontId="0" fillId="0" borderId="6" xfId="0" applyBorder="1"/>
    <xf numFmtId="0" fontId="0" fillId="3" borderId="0" xfId="0" applyFill="1" applyBorder="1"/>
    <xf numFmtId="0" fontId="0" fillId="0" borderId="0" xfId="0" applyAlignment="1"/>
    <xf numFmtId="0" fontId="0" fillId="0" borderId="7" xfId="0" applyBorder="1" applyAlignment="1"/>
    <xf numFmtId="0" fontId="0" fillId="0" borderId="8" xfId="0" applyBorder="1" applyAlignment="1"/>
    <xf numFmtId="2" fontId="0" fillId="3" borderId="9" xfId="0" applyNumberFormat="1" applyFill="1" applyBorder="1"/>
    <xf numFmtId="0" fontId="0" fillId="0" borderId="0" xfId="0" applyFont="1" applyAlignment="1">
      <alignment horizontal="center" vertical="center"/>
    </xf>
    <xf numFmtId="0" fontId="0" fillId="0" borderId="9" xfId="0" applyFont="1" applyBorder="1" applyAlignment="1">
      <alignment horizontal="left"/>
    </xf>
    <xf numFmtId="0" fontId="0" fillId="0" borderId="0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TableStyleLight1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35"/>
  <sheetViews>
    <sheetView tabSelected="1" topLeftCell="A25" zoomScaleNormal="100" workbookViewId="0">
      <selection activeCell="G134" sqref="G134"/>
    </sheetView>
  </sheetViews>
  <sheetFormatPr defaultRowHeight="15" x14ac:dyDescent="0.25"/>
  <cols>
    <col min="1" max="2" width="9.140625" style="15" customWidth="1"/>
    <col min="3" max="3" width="59.42578125" style="15" customWidth="1"/>
    <col min="4" max="4" width="17.7109375" style="15" customWidth="1"/>
    <col min="5" max="5" width="12.7109375" style="15" customWidth="1"/>
    <col min="6" max="6" width="15.7109375" style="15" customWidth="1"/>
    <col min="7" max="7" width="12.7109375" style="15" customWidth="1"/>
    <col min="8" max="8" width="17.85546875" style="15" customWidth="1"/>
    <col min="9" max="1025" width="9.140625" style="15" customWidth="1"/>
  </cols>
  <sheetData>
    <row r="1" spans="3:15" ht="15.75" x14ac:dyDescent="0.25">
      <c r="C1" s="14" t="s">
        <v>0</v>
      </c>
      <c r="D1" s="14"/>
      <c r="E1" s="14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3:15" x14ac:dyDescent="0.25">
      <c r="C2" s="13" t="s">
        <v>1</v>
      </c>
      <c r="D2" s="13"/>
      <c r="E2" s="13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3:15" x14ac:dyDescent="0.25">
      <c r="C3" s="17"/>
      <c r="D3" s="18"/>
      <c r="E3" s="19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3:15" ht="15.75" x14ac:dyDescent="0.25">
      <c r="C4" s="12" t="s">
        <v>2</v>
      </c>
      <c r="D4" s="12"/>
      <c r="E4" s="12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3:15" x14ac:dyDescent="0.25">
      <c r="C5" s="20" t="s">
        <v>3</v>
      </c>
      <c r="D5" s="21" t="s">
        <v>4</v>
      </c>
      <c r="E5" s="22" t="s">
        <v>5</v>
      </c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3:15" x14ac:dyDescent="0.25">
      <c r="C6" s="21" t="str">
        <f>A27</f>
        <v>1. Transporte e Descarga</v>
      </c>
      <c r="D6" s="23">
        <f>SUM(D7:D9)</f>
        <v>28.25183333333333</v>
      </c>
      <c r="E6" s="24">
        <f t="shared" ref="E6:E24" si="0">D6/$D$24</f>
        <v>0.27470436759703565</v>
      </c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3:15" x14ac:dyDescent="0.25">
      <c r="C7" s="25" t="str">
        <f>A29</f>
        <v>1.1 Caminhão</v>
      </c>
      <c r="D7" s="26">
        <f>H31</f>
        <v>23.5</v>
      </c>
      <c r="E7" s="27">
        <f t="shared" si="0"/>
        <v>0.22850030871850224</v>
      </c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3:15" x14ac:dyDescent="0.25">
      <c r="C8" s="25" t="str">
        <f>A33</f>
        <v>1.2 Motorista</v>
      </c>
      <c r="D8" s="26">
        <f>H37</f>
        <v>2.7208333333333332</v>
      </c>
      <c r="E8" s="27">
        <f t="shared" si="0"/>
        <v>2.6455798154819497E-2</v>
      </c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3:15" x14ac:dyDescent="0.25">
      <c r="C9" s="25" t="str">
        <f>A39</f>
        <v>1.3 Ajudante</v>
      </c>
      <c r="D9" s="26">
        <f>H43</f>
        <v>2.0309999999999997</v>
      </c>
      <c r="E9" s="27">
        <f t="shared" si="0"/>
        <v>1.9748260723713957E-2</v>
      </c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3:15" x14ac:dyDescent="0.25">
      <c r="C10" s="21" t="str">
        <f>A48</f>
        <v>2. Armazenamento</v>
      </c>
      <c r="D10" s="23">
        <f>SUM(D11:D12)</f>
        <v>12.451000000000001</v>
      </c>
      <c r="E10" s="24">
        <f t="shared" si="0"/>
        <v>0.12106626995123709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3:15" x14ac:dyDescent="0.25">
      <c r="C11" s="25" t="str">
        <f>A50</f>
        <v>2.1 Disponibilização da Área</v>
      </c>
      <c r="D11" s="26">
        <f>H53</f>
        <v>10.42</v>
      </c>
      <c r="E11" s="27">
        <f t="shared" si="0"/>
        <v>0.10131800922752313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3:15" x14ac:dyDescent="0.25">
      <c r="C12" s="25" t="str">
        <f>A55</f>
        <v>2.2 Ajudante</v>
      </c>
      <c r="D12" s="26">
        <f>H59</f>
        <v>2.0309999999999997</v>
      </c>
      <c r="E12" s="27">
        <f t="shared" si="0"/>
        <v>1.9748260723713957E-2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3:15" x14ac:dyDescent="0.25">
      <c r="C13" s="21" t="str">
        <f>A64</f>
        <v>3. Triagem</v>
      </c>
      <c r="D13" s="23">
        <f>SUM(D14:D16)</f>
        <v>23.597333333333331</v>
      </c>
      <c r="E13" s="24">
        <f t="shared" si="0"/>
        <v>0.22944672134468383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3:15" x14ac:dyDescent="0.25">
      <c r="C14" s="25" t="str">
        <f>A66</f>
        <v>3.1 Pá Carregadeira</v>
      </c>
      <c r="D14" s="26">
        <f>H68</f>
        <v>12.370000000000001</v>
      </c>
      <c r="E14" s="27">
        <f t="shared" si="0"/>
        <v>0.12027867314246268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3:15" x14ac:dyDescent="0.25">
      <c r="C15" s="25" t="str">
        <f>A70</f>
        <v>3.2 Operador</v>
      </c>
      <c r="D15" s="26">
        <f>H74</f>
        <v>3.1073333333333331</v>
      </c>
      <c r="E15" s="27">
        <f t="shared" si="0"/>
        <v>3.0213898976934436E-2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</row>
    <row r="16" spans="3:15" x14ac:dyDescent="0.25">
      <c r="C16" s="25" t="str">
        <f>A76</f>
        <v>3.3 Ajudante</v>
      </c>
      <c r="D16" s="26">
        <f>H80</f>
        <v>8.1199999999999992</v>
      </c>
      <c r="E16" s="27">
        <f t="shared" si="0"/>
        <v>7.8954149225286721E-2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x14ac:dyDescent="0.25">
      <c r="C17" s="21" t="str">
        <f>A85</f>
        <v>4. Descarte de Não Recicláveis</v>
      </c>
      <c r="D17" s="23">
        <f>SUM(D18:D23)</f>
        <v>38.544333333333334</v>
      </c>
      <c r="E17" s="24">
        <f t="shared" si="0"/>
        <v>0.37478264110704357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x14ac:dyDescent="0.25">
      <c r="C18" s="25" t="str">
        <f>A87</f>
        <v>4.1 Caminhão</v>
      </c>
      <c r="D18" s="26">
        <f>H89</f>
        <v>23.5</v>
      </c>
      <c r="E18" s="27">
        <f t="shared" si="0"/>
        <v>0.22850030871850224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1:15" x14ac:dyDescent="0.25">
      <c r="C19" s="25" t="str">
        <f>A91</f>
        <v>4.2 Motorista</v>
      </c>
      <c r="D19" s="26">
        <f>H95</f>
        <v>2.7208333333333332</v>
      </c>
      <c r="E19" s="27">
        <f t="shared" si="0"/>
        <v>2.6455798154819497E-2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5" x14ac:dyDescent="0.25">
      <c r="C20" s="25" t="str">
        <f>A96</f>
        <v>4.3 Ajudante</v>
      </c>
      <c r="D20" s="26">
        <f>H100</f>
        <v>2.0309999999999997</v>
      </c>
      <c r="E20" s="27">
        <f t="shared" si="0"/>
        <v>1.9748260723713957E-2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x14ac:dyDescent="0.25">
      <c r="C21" s="25" t="str">
        <f>A101</f>
        <v>4.4 Pá Carregadeira</v>
      </c>
      <c r="D21" s="26">
        <f>H103</f>
        <v>5.1541666666666668</v>
      </c>
      <c r="E21" s="27">
        <f t="shared" si="0"/>
        <v>5.0116113809359444E-2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1:15" x14ac:dyDescent="0.25">
      <c r="C22" s="25" t="str">
        <f>A105</f>
        <v>4.5 Operador</v>
      </c>
      <c r="D22" s="26">
        <f>H109</f>
        <v>3.1073333333333331</v>
      </c>
      <c r="E22" s="27">
        <f t="shared" si="0"/>
        <v>3.0213898976934436E-2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5" x14ac:dyDescent="0.25">
      <c r="C23" s="25" t="str">
        <f>A110</f>
        <v>4.6 Ajudante</v>
      </c>
      <c r="D23" s="26">
        <f>H114</f>
        <v>2.0309999999999997</v>
      </c>
      <c r="E23" s="27">
        <f t="shared" si="0"/>
        <v>1.9748260723713957E-2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5" x14ac:dyDescent="0.25">
      <c r="C24" s="21" t="s">
        <v>6</v>
      </c>
      <c r="D24" s="23">
        <f>SUM(D6,D10,D13,D17)</f>
        <v>102.84449999999998</v>
      </c>
      <c r="E24" s="28">
        <f t="shared" si="0"/>
        <v>1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5" x14ac:dyDescent="0.25">
      <c r="C25" s="29"/>
      <c r="D25" s="30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5" x14ac:dyDescent="0.25"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ht="15.75" x14ac:dyDescent="0.25">
      <c r="A27" s="11" t="s">
        <v>7</v>
      </c>
      <c r="B27" s="11"/>
      <c r="C27" s="11"/>
      <c r="D27" s="31"/>
      <c r="E27" s="31"/>
      <c r="F27" s="31"/>
      <c r="G27" s="31"/>
      <c r="H27" s="32" t="s">
        <v>8</v>
      </c>
      <c r="I27" s="16"/>
      <c r="J27" s="16"/>
      <c r="K27" s="16"/>
      <c r="L27" s="16"/>
      <c r="M27" s="16"/>
      <c r="N27" s="16"/>
      <c r="O27" s="16"/>
    </row>
    <row r="28" spans="1:15" x14ac:dyDescent="0.25"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 ht="15" customHeight="1" x14ac:dyDescent="0.25">
      <c r="A29" s="10" t="s">
        <v>9</v>
      </c>
      <c r="B29" s="10"/>
      <c r="C29" s="10"/>
      <c r="D29" s="10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 ht="15" customHeight="1" x14ac:dyDescent="0.25">
      <c r="A30" s="9" t="s">
        <v>10</v>
      </c>
      <c r="B30" s="9"/>
      <c r="C30" s="34" t="s">
        <v>11</v>
      </c>
      <c r="D30" s="35" t="s">
        <v>12</v>
      </c>
      <c r="E30" s="36" t="s">
        <v>13</v>
      </c>
      <c r="F30" s="36" t="s">
        <v>14</v>
      </c>
      <c r="G30" s="37" t="s">
        <v>15</v>
      </c>
      <c r="H30" s="33" t="s">
        <v>16</v>
      </c>
      <c r="I30" s="16"/>
      <c r="J30" s="16"/>
      <c r="K30" s="16"/>
      <c r="L30" s="16"/>
      <c r="M30" s="16"/>
      <c r="N30" s="16"/>
      <c r="O30" s="16"/>
    </row>
    <row r="31" spans="1:15" x14ac:dyDescent="0.25">
      <c r="A31" s="38" t="s">
        <v>17</v>
      </c>
      <c r="B31" s="38">
        <v>93599</v>
      </c>
      <c r="C31" s="38" t="s">
        <v>18</v>
      </c>
      <c r="D31" s="39" t="s">
        <v>8</v>
      </c>
      <c r="E31" s="39">
        <v>1</v>
      </c>
      <c r="F31" s="40">
        <f>50*0.47</f>
        <v>23.5</v>
      </c>
      <c r="G31" s="41">
        <f>F31*E31</f>
        <v>23.5</v>
      </c>
      <c r="H31" s="42">
        <f>G31</f>
        <v>23.5</v>
      </c>
      <c r="I31" s="16"/>
      <c r="J31" s="16"/>
      <c r="K31" s="16"/>
      <c r="L31" s="16"/>
      <c r="M31" s="16"/>
      <c r="N31" s="16"/>
      <c r="O31" s="16"/>
    </row>
    <row r="32" spans="1:15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5" customHeight="1" x14ac:dyDescent="0.25">
      <c r="A33" s="10" t="s">
        <v>19</v>
      </c>
      <c r="B33" s="10"/>
      <c r="C33" s="10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5" customHeight="1" x14ac:dyDescent="0.25">
      <c r="A34" s="9" t="s">
        <v>10</v>
      </c>
      <c r="B34" s="9"/>
      <c r="C34" s="34" t="s">
        <v>11</v>
      </c>
      <c r="D34" s="36" t="s">
        <v>12</v>
      </c>
      <c r="E34" s="36" t="s">
        <v>13</v>
      </c>
      <c r="F34" s="36" t="s">
        <v>14</v>
      </c>
      <c r="G34" s="37" t="s">
        <v>15</v>
      </c>
      <c r="H34" s="33" t="s">
        <v>16</v>
      </c>
      <c r="I34" s="16"/>
      <c r="J34" s="16"/>
      <c r="K34" s="16"/>
      <c r="L34" s="16"/>
      <c r="M34" s="16"/>
      <c r="N34" s="16"/>
      <c r="O34" s="16"/>
    </row>
    <row r="35" spans="1:15" x14ac:dyDescent="0.25">
      <c r="A35" s="39" t="s">
        <v>17</v>
      </c>
      <c r="B35" s="38">
        <v>88281</v>
      </c>
      <c r="C35" s="38" t="s">
        <v>20</v>
      </c>
      <c r="D35" s="39" t="s">
        <v>21</v>
      </c>
      <c r="E35" s="43">
        <f>1/12</f>
        <v>8.3333333333333329E-2</v>
      </c>
      <c r="F35" s="44">
        <v>23.77</v>
      </c>
      <c r="G35" s="44">
        <f>F35*E35</f>
        <v>1.9808333333333332</v>
      </c>
      <c r="H35" s="16"/>
      <c r="I35" s="16"/>
      <c r="J35" s="16"/>
      <c r="K35" s="16"/>
      <c r="L35" s="16"/>
      <c r="M35" s="16"/>
      <c r="N35" s="16"/>
      <c r="O35" s="16"/>
    </row>
    <row r="36" spans="1:15" x14ac:dyDescent="0.25">
      <c r="A36" s="45"/>
      <c r="B36" s="46"/>
      <c r="C36" s="47" t="s">
        <v>22</v>
      </c>
      <c r="D36" s="48" t="s">
        <v>5</v>
      </c>
      <c r="E36" s="48">
        <v>40</v>
      </c>
      <c r="F36" s="49">
        <v>1.85</v>
      </c>
      <c r="G36" s="49">
        <f>F36*0.4</f>
        <v>0.7400000000000001</v>
      </c>
      <c r="H36" s="50"/>
      <c r="I36" s="16"/>
      <c r="J36" s="16"/>
      <c r="K36" s="16"/>
      <c r="L36" s="16"/>
      <c r="M36" s="16"/>
      <c r="N36" s="16"/>
      <c r="O36" s="16"/>
    </row>
    <row r="37" spans="1:15" x14ac:dyDescent="0.25">
      <c r="A37" s="45"/>
      <c r="B37" s="46"/>
      <c r="D37" s="16"/>
      <c r="E37" s="16"/>
      <c r="F37" s="16"/>
      <c r="G37" s="16"/>
      <c r="H37" s="51">
        <f>SUM(G35:G36)</f>
        <v>2.7208333333333332</v>
      </c>
      <c r="I37" s="16"/>
      <c r="J37" s="16"/>
      <c r="K37" s="16"/>
      <c r="L37" s="16"/>
      <c r="M37" s="16"/>
      <c r="N37" s="16"/>
      <c r="O37" s="16"/>
    </row>
    <row r="38" spans="1:15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5" customHeight="1" x14ac:dyDescent="0.25">
      <c r="A39" s="10" t="s">
        <v>23</v>
      </c>
      <c r="B39" s="10"/>
      <c r="C39" s="1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5" customHeight="1" x14ac:dyDescent="0.25">
      <c r="A40" s="9" t="s">
        <v>10</v>
      </c>
      <c r="B40" s="9"/>
      <c r="C40" s="52" t="s">
        <v>11</v>
      </c>
      <c r="D40" s="36" t="s">
        <v>12</v>
      </c>
      <c r="E40" s="36" t="s">
        <v>13</v>
      </c>
      <c r="F40" s="36" t="s">
        <v>14</v>
      </c>
      <c r="G40" s="53" t="s">
        <v>15</v>
      </c>
      <c r="H40" s="54" t="s">
        <v>16</v>
      </c>
      <c r="I40" s="16"/>
      <c r="J40" s="16"/>
      <c r="K40" s="16"/>
      <c r="L40" s="16"/>
      <c r="M40" s="16"/>
      <c r="N40" s="16"/>
      <c r="O40" s="16"/>
    </row>
    <row r="41" spans="1:15" x14ac:dyDescent="0.25">
      <c r="A41" s="39" t="s">
        <v>17</v>
      </c>
      <c r="B41" s="38">
        <v>88241</v>
      </c>
      <c r="C41" s="55" t="s">
        <v>24</v>
      </c>
      <c r="D41" s="56" t="s">
        <v>21</v>
      </c>
      <c r="E41" s="57">
        <f>1/12</f>
        <v>8.3333333333333329E-2</v>
      </c>
      <c r="F41" s="58">
        <v>17.7</v>
      </c>
      <c r="G41" s="59">
        <f>F41*E41</f>
        <v>1.4749999999999999</v>
      </c>
      <c r="H41" s="16"/>
      <c r="I41" s="16"/>
      <c r="J41" s="16"/>
      <c r="K41" s="16"/>
      <c r="L41" s="16"/>
      <c r="M41" s="16"/>
      <c r="N41" s="16"/>
      <c r="O41" s="16"/>
    </row>
    <row r="42" spans="1:15" x14ac:dyDescent="0.25">
      <c r="A42" s="45"/>
      <c r="B42" s="46"/>
      <c r="C42" s="47" t="s">
        <v>22</v>
      </c>
      <c r="D42" s="48" t="s">
        <v>5</v>
      </c>
      <c r="E42" s="48">
        <v>40</v>
      </c>
      <c r="F42" s="49">
        <v>1.39</v>
      </c>
      <c r="G42" s="25">
        <f>F42*0.4</f>
        <v>0.55599999999999994</v>
      </c>
      <c r="H42" s="50"/>
      <c r="I42" s="16"/>
      <c r="J42" s="16"/>
      <c r="K42" s="16"/>
      <c r="L42" s="16"/>
      <c r="M42" s="16"/>
      <c r="N42" s="16"/>
      <c r="O42" s="16"/>
    </row>
    <row r="43" spans="1:15" x14ac:dyDescent="0.25">
      <c r="A43" s="16"/>
      <c r="B43" s="16"/>
      <c r="D43" s="16"/>
      <c r="E43" s="16"/>
      <c r="F43" s="16"/>
      <c r="G43" s="16"/>
      <c r="H43" s="51">
        <f>SUM(G41:G42)</f>
        <v>2.0309999999999997</v>
      </c>
      <c r="I43" s="16"/>
      <c r="J43" s="16"/>
      <c r="K43" s="16"/>
      <c r="L43" s="16"/>
      <c r="M43" s="16"/>
      <c r="N43" s="16"/>
      <c r="O43" s="16"/>
    </row>
    <row r="44" spans="1:15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60"/>
      <c r="L44" s="16"/>
      <c r="M44" s="16"/>
      <c r="N44" s="16"/>
      <c r="O44" s="16"/>
    </row>
    <row r="45" spans="1:15" ht="15" customHeight="1" x14ac:dyDescent="0.25">
      <c r="A45" s="8" t="s">
        <v>25</v>
      </c>
      <c r="B45" s="8"/>
      <c r="C45" s="8"/>
      <c r="D45" s="8"/>
      <c r="E45" s="8"/>
      <c r="F45" s="8"/>
      <c r="G45" s="8"/>
      <c r="H45" s="61">
        <f>SUM(H31,H37,H43)</f>
        <v>28.25183333333333</v>
      </c>
      <c r="I45" s="16"/>
      <c r="J45" s="16"/>
      <c r="K45" s="16"/>
      <c r="L45" s="16"/>
      <c r="M45" s="16"/>
      <c r="N45" s="16"/>
      <c r="O45" s="16"/>
    </row>
    <row r="46" spans="1:15" x14ac:dyDescent="0.25">
      <c r="A46" s="16"/>
      <c r="B46" s="16"/>
      <c r="C46" s="62"/>
      <c r="D46" s="62"/>
      <c r="E46" s="62"/>
      <c r="F46" s="62"/>
      <c r="G46" s="62"/>
      <c r="H46" s="50"/>
      <c r="I46" s="16"/>
      <c r="J46" s="16"/>
      <c r="K46" s="16"/>
      <c r="L46" s="16"/>
      <c r="M46" s="16"/>
      <c r="N46" s="16"/>
      <c r="O46" s="16"/>
    </row>
    <row r="47" spans="1:15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5.75" x14ac:dyDescent="0.25">
      <c r="A48" s="11" t="s">
        <v>26</v>
      </c>
      <c r="B48" s="11"/>
      <c r="C48" s="11"/>
      <c r="D48" s="31"/>
      <c r="E48" s="31"/>
      <c r="F48" s="31"/>
      <c r="G48" s="31"/>
      <c r="H48" s="32" t="s">
        <v>8</v>
      </c>
      <c r="I48" s="16"/>
      <c r="J48" s="16"/>
      <c r="K48" s="16"/>
      <c r="L48" s="16"/>
      <c r="M48" s="16"/>
      <c r="N48" s="16"/>
      <c r="O48" s="16"/>
    </row>
    <row r="49" spans="1:15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5" customHeight="1" x14ac:dyDescent="0.25">
      <c r="A50" s="10" t="s">
        <v>27</v>
      </c>
      <c r="B50" s="10"/>
      <c r="C50" s="10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x14ac:dyDescent="0.25">
      <c r="A51" s="7" t="s">
        <v>10</v>
      </c>
      <c r="B51" s="7"/>
      <c r="C51" s="63" t="s">
        <v>11</v>
      </c>
      <c r="D51" s="64" t="s">
        <v>12</v>
      </c>
      <c r="E51" s="65" t="s">
        <v>13</v>
      </c>
      <c r="F51" s="66" t="s">
        <v>14</v>
      </c>
      <c r="G51" s="67" t="s">
        <v>15</v>
      </c>
      <c r="H51" s="68" t="s">
        <v>16</v>
      </c>
      <c r="I51" s="16"/>
      <c r="J51" s="16"/>
      <c r="K51" s="16"/>
      <c r="L51" s="16"/>
      <c r="M51" s="16"/>
      <c r="N51" s="16"/>
      <c r="O51" s="16"/>
    </row>
    <row r="52" spans="1:15" x14ac:dyDescent="0.25">
      <c r="A52" s="16"/>
      <c r="B52" s="16"/>
      <c r="C52" s="38" t="s">
        <v>28</v>
      </c>
      <c r="D52" s="69" t="s">
        <v>8</v>
      </c>
      <c r="E52" s="39">
        <v>1</v>
      </c>
      <c r="F52" s="40">
        <v>10.42</v>
      </c>
      <c r="G52" s="40">
        <f>F52/E52</f>
        <v>10.42</v>
      </c>
      <c r="H52" s="70"/>
      <c r="I52" s="16"/>
      <c r="J52" s="16"/>
      <c r="K52" s="16"/>
      <c r="L52" s="16"/>
      <c r="M52" s="16"/>
      <c r="N52" s="16"/>
      <c r="O52" s="16"/>
    </row>
    <row r="53" spans="1:15" x14ac:dyDescent="0.25">
      <c r="A53" s="16"/>
      <c r="B53" s="16"/>
      <c r="C53" s="16"/>
      <c r="D53" s="16"/>
      <c r="E53" s="16"/>
      <c r="F53" s="46"/>
      <c r="G53" s="71"/>
      <c r="H53" s="51">
        <f>G52</f>
        <v>10.42</v>
      </c>
      <c r="I53" s="16"/>
      <c r="J53" s="16"/>
      <c r="K53" s="16"/>
      <c r="L53" s="16"/>
      <c r="M53" s="16"/>
      <c r="N53" s="16"/>
      <c r="O53" s="16"/>
    </row>
    <row r="54" spans="1:15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5" customHeight="1" x14ac:dyDescent="0.25">
      <c r="A55" s="10" t="s">
        <v>29</v>
      </c>
      <c r="B55" s="10"/>
      <c r="C55" s="10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x14ac:dyDescent="0.25">
      <c r="A56" s="6" t="s">
        <v>10</v>
      </c>
      <c r="B56" s="6"/>
      <c r="C56" s="33" t="s">
        <v>11</v>
      </c>
      <c r="D56" s="34" t="s">
        <v>12</v>
      </c>
      <c r="E56" s="36" t="s">
        <v>13</v>
      </c>
      <c r="F56" s="36" t="s">
        <v>14</v>
      </c>
      <c r="G56" s="53" t="s">
        <v>15</v>
      </c>
      <c r="H56" s="54" t="s">
        <v>16</v>
      </c>
      <c r="I56" s="16"/>
      <c r="J56" s="16"/>
      <c r="K56" s="16"/>
      <c r="L56" s="16"/>
      <c r="M56" s="16"/>
      <c r="N56" s="16"/>
      <c r="O56" s="16"/>
    </row>
    <row r="57" spans="1:15" x14ac:dyDescent="0.25">
      <c r="A57" s="38" t="s">
        <v>17</v>
      </c>
      <c r="B57" s="38">
        <v>88241</v>
      </c>
      <c r="C57" s="38" t="s">
        <v>24</v>
      </c>
      <c r="D57" s="39" t="s">
        <v>21</v>
      </c>
      <c r="E57" s="43">
        <f>1/12</f>
        <v>8.3333333333333329E-2</v>
      </c>
      <c r="F57" s="40">
        <f>F41</f>
        <v>17.7</v>
      </c>
      <c r="G57" s="40">
        <f>E57*F57</f>
        <v>1.4749999999999999</v>
      </c>
      <c r="H57" s="50"/>
      <c r="I57" s="16"/>
      <c r="J57" s="16"/>
      <c r="K57" s="16"/>
      <c r="L57" s="16"/>
      <c r="M57" s="16"/>
      <c r="N57" s="16"/>
      <c r="O57" s="16"/>
    </row>
    <row r="58" spans="1:15" x14ac:dyDescent="0.25">
      <c r="A58" s="46"/>
      <c r="B58" s="46"/>
      <c r="C58" s="47" t="s">
        <v>22</v>
      </c>
      <c r="D58" s="48" t="s">
        <v>5</v>
      </c>
      <c r="E58" s="48">
        <v>40</v>
      </c>
      <c r="F58" s="49">
        <v>1.39</v>
      </c>
      <c r="G58" s="49">
        <f>F58*0.4</f>
        <v>0.55599999999999994</v>
      </c>
      <c r="H58" s="50"/>
      <c r="I58" s="16"/>
      <c r="J58" s="16"/>
      <c r="K58" s="16"/>
      <c r="L58" s="16"/>
      <c r="M58" s="16"/>
      <c r="N58" s="16"/>
      <c r="O58" s="16"/>
    </row>
    <row r="59" spans="1:15" x14ac:dyDescent="0.25">
      <c r="A59" s="46"/>
      <c r="B59" s="46"/>
      <c r="D59" s="16"/>
      <c r="E59" s="16"/>
      <c r="F59" s="16"/>
      <c r="G59" s="16"/>
      <c r="H59" s="51">
        <f>SUM(G57:G58)</f>
        <v>2.0309999999999997</v>
      </c>
      <c r="I59" s="16"/>
      <c r="J59" s="16"/>
      <c r="K59" s="16"/>
      <c r="L59" s="16"/>
      <c r="M59" s="16"/>
      <c r="N59" s="16"/>
      <c r="O59" s="16"/>
    </row>
    <row r="60" spans="1:15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ht="15" customHeight="1" x14ac:dyDescent="0.25">
      <c r="A61" s="8" t="s">
        <v>30</v>
      </c>
      <c r="B61" s="8"/>
      <c r="C61" s="8"/>
      <c r="D61" s="8"/>
      <c r="E61" s="8"/>
      <c r="F61" s="8"/>
      <c r="G61" s="8"/>
      <c r="H61" s="51">
        <f>SUM(H53,H59)</f>
        <v>12.451000000000001</v>
      </c>
      <c r="I61" s="16"/>
      <c r="J61" s="16"/>
      <c r="K61" s="16"/>
      <c r="L61" s="16"/>
      <c r="M61" s="16"/>
      <c r="N61" s="16"/>
      <c r="O61" s="16"/>
    </row>
    <row r="62" spans="1:15" x14ac:dyDescent="0.25">
      <c r="A62" s="16"/>
      <c r="B62" s="16"/>
      <c r="C62" s="62"/>
      <c r="D62" s="62"/>
      <c r="E62" s="62"/>
      <c r="F62" s="62"/>
      <c r="G62" s="62"/>
      <c r="H62" s="50"/>
      <c r="I62" s="16"/>
      <c r="J62" s="16"/>
      <c r="K62" s="16"/>
      <c r="L62" s="16"/>
      <c r="M62" s="16"/>
      <c r="N62" s="16"/>
      <c r="O62" s="16"/>
    </row>
    <row r="63" spans="1:15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15" ht="15.75" x14ac:dyDescent="0.25">
      <c r="A64" s="72" t="s">
        <v>31</v>
      </c>
      <c r="B64" s="31"/>
      <c r="C64" s="31"/>
      <c r="D64" s="31"/>
      <c r="E64" s="31"/>
      <c r="F64" s="31"/>
      <c r="G64" s="31"/>
      <c r="H64" s="32" t="s">
        <v>8</v>
      </c>
      <c r="I64" s="16"/>
      <c r="J64" s="16"/>
      <c r="K64" s="16"/>
      <c r="L64" s="16"/>
      <c r="M64" s="16"/>
      <c r="N64" s="16"/>
      <c r="O64" s="16"/>
    </row>
    <row r="65" spans="1:15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1:15" x14ac:dyDescent="0.25">
      <c r="A66" s="10" t="s">
        <v>32</v>
      </c>
      <c r="B66" s="10"/>
      <c r="C66" s="10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</row>
    <row r="67" spans="1:15" x14ac:dyDescent="0.25">
      <c r="A67" s="9" t="s">
        <v>10</v>
      </c>
      <c r="B67" s="9"/>
      <c r="C67" s="33" t="s">
        <v>11</v>
      </c>
      <c r="D67" s="73" t="s">
        <v>12</v>
      </c>
      <c r="E67" s="36" t="s">
        <v>13</v>
      </c>
      <c r="F67" s="36" t="s">
        <v>14</v>
      </c>
      <c r="G67" s="53" t="s">
        <v>15</v>
      </c>
      <c r="H67" s="54" t="s">
        <v>16</v>
      </c>
      <c r="I67" s="16"/>
      <c r="J67" s="16"/>
      <c r="K67" s="16"/>
      <c r="L67" s="16"/>
      <c r="M67" s="16"/>
      <c r="N67" s="16"/>
      <c r="O67" s="16"/>
    </row>
    <row r="68" spans="1:15" x14ac:dyDescent="0.25">
      <c r="A68" s="38" t="s">
        <v>17</v>
      </c>
      <c r="B68" s="38">
        <v>5787</v>
      </c>
      <c r="C68" s="38" t="s">
        <v>33</v>
      </c>
      <c r="D68" s="39" t="s">
        <v>21</v>
      </c>
      <c r="E68" s="43">
        <f>1/5</f>
        <v>0.2</v>
      </c>
      <c r="F68" s="40">
        <v>61.85</v>
      </c>
      <c r="G68" s="40">
        <f>E68*F68</f>
        <v>12.370000000000001</v>
      </c>
      <c r="H68" s="51">
        <f>SUM(G68:G68)</f>
        <v>12.370000000000001</v>
      </c>
      <c r="I68" s="16"/>
      <c r="J68" s="16"/>
      <c r="K68" s="16"/>
      <c r="L68" s="16"/>
      <c r="M68" s="16"/>
      <c r="N68" s="16"/>
      <c r="O68" s="16"/>
    </row>
    <row r="69" spans="1:15" x14ac:dyDescent="0.25">
      <c r="A69" s="46"/>
      <c r="B69" s="46"/>
      <c r="C69" s="46"/>
      <c r="D69" s="45"/>
      <c r="E69" s="45"/>
      <c r="F69" s="71"/>
      <c r="G69" s="71"/>
      <c r="H69" s="50"/>
      <c r="I69" s="16"/>
      <c r="J69" s="16"/>
      <c r="K69" s="16"/>
      <c r="L69" s="16"/>
      <c r="M69" s="16"/>
      <c r="N69" s="16"/>
      <c r="O69" s="16"/>
    </row>
    <row r="70" spans="1:15" x14ac:dyDescent="0.25">
      <c r="A70" s="10" t="s">
        <v>34</v>
      </c>
      <c r="B70" s="10"/>
      <c r="C70" s="10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</row>
    <row r="71" spans="1:15" x14ac:dyDescent="0.25">
      <c r="A71" s="6" t="s">
        <v>10</v>
      </c>
      <c r="B71" s="6"/>
      <c r="C71" s="33" t="s">
        <v>11</v>
      </c>
      <c r="D71" s="34" t="s">
        <v>12</v>
      </c>
      <c r="E71" s="36" t="s">
        <v>13</v>
      </c>
      <c r="F71" s="36" t="s">
        <v>14</v>
      </c>
      <c r="G71" s="53" t="s">
        <v>15</v>
      </c>
      <c r="H71" s="54" t="s">
        <v>16</v>
      </c>
      <c r="I71" s="16"/>
      <c r="J71" s="16"/>
      <c r="K71" s="16"/>
      <c r="L71" s="16"/>
      <c r="M71" s="16"/>
      <c r="N71" s="16"/>
      <c r="O71" s="16"/>
    </row>
    <row r="72" spans="1:15" x14ac:dyDescent="0.25">
      <c r="A72" s="38" t="s">
        <v>17</v>
      </c>
      <c r="B72" s="38">
        <v>88301</v>
      </c>
      <c r="C72" s="38" t="s">
        <v>35</v>
      </c>
      <c r="D72" s="39" t="s">
        <v>21</v>
      </c>
      <c r="E72" s="43">
        <f>1/12</f>
        <v>8.3333333333333329E-2</v>
      </c>
      <c r="F72" s="40">
        <v>27.16</v>
      </c>
      <c r="G72" s="40">
        <f>E72*F72</f>
        <v>2.2633333333333332</v>
      </c>
      <c r="H72" s="50"/>
      <c r="I72" s="16"/>
      <c r="J72" s="16"/>
      <c r="K72" s="16"/>
      <c r="L72" s="16"/>
      <c r="M72" s="16"/>
      <c r="N72" s="16"/>
      <c r="O72" s="16"/>
    </row>
    <row r="73" spans="1:15" x14ac:dyDescent="0.25">
      <c r="A73" s="46"/>
      <c r="B73" s="46"/>
      <c r="C73" s="47" t="s">
        <v>22</v>
      </c>
      <c r="D73" s="48" t="s">
        <v>5</v>
      </c>
      <c r="E73" s="48">
        <v>40</v>
      </c>
      <c r="F73" s="49">
        <v>2.11</v>
      </c>
      <c r="G73" s="49">
        <f>F73*0.4</f>
        <v>0.84399999999999997</v>
      </c>
      <c r="H73" s="50"/>
      <c r="I73" s="16"/>
      <c r="J73" s="16"/>
      <c r="K73" s="16"/>
      <c r="L73" s="16"/>
      <c r="M73" s="16"/>
      <c r="N73" s="16"/>
      <c r="O73" s="16"/>
    </row>
    <row r="74" spans="1:15" x14ac:dyDescent="0.25">
      <c r="A74" s="46"/>
      <c r="B74" s="46"/>
      <c r="C74" s="16"/>
      <c r="D74" s="16"/>
      <c r="E74" s="16"/>
      <c r="F74" s="16"/>
      <c r="G74" s="16"/>
      <c r="H74" s="51">
        <f>SUM(G72:G73)</f>
        <v>3.1073333333333331</v>
      </c>
      <c r="I74" s="16"/>
      <c r="J74" s="16"/>
      <c r="K74" s="16"/>
      <c r="L74" s="16"/>
      <c r="M74" s="16"/>
      <c r="N74" s="16"/>
      <c r="O74" s="16"/>
    </row>
    <row r="75" spans="1:15" x14ac:dyDescent="0.25">
      <c r="A75" s="46"/>
      <c r="B75" s="46"/>
      <c r="C75" s="46"/>
      <c r="D75" s="45"/>
      <c r="E75" s="45"/>
      <c r="F75" s="71"/>
      <c r="G75" s="71"/>
      <c r="H75" s="74"/>
      <c r="I75" s="16"/>
      <c r="J75" s="16"/>
      <c r="K75" s="16"/>
      <c r="L75" s="16"/>
      <c r="M75" s="16"/>
      <c r="N75" s="16"/>
      <c r="O75" s="16"/>
    </row>
    <row r="76" spans="1:15" x14ac:dyDescent="0.25">
      <c r="A76" s="10" t="s">
        <v>36</v>
      </c>
      <c r="B76" s="10"/>
      <c r="C76" s="10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</row>
    <row r="77" spans="1:15" x14ac:dyDescent="0.25">
      <c r="A77" s="6" t="s">
        <v>10</v>
      </c>
      <c r="B77" s="6"/>
      <c r="C77" s="33" t="s">
        <v>11</v>
      </c>
      <c r="D77" s="34" t="s">
        <v>12</v>
      </c>
      <c r="E77" s="36" t="s">
        <v>13</v>
      </c>
      <c r="F77" s="36" t="s">
        <v>14</v>
      </c>
      <c r="G77" s="53" t="s">
        <v>15</v>
      </c>
      <c r="H77" s="54" t="s">
        <v>16</v>
      </c>
      <c r="I77" s="16"/>
      <c r="J77" s="16"/>
      <c r="K77" s="16"/>
      <c r="L77" s="16"/>
      <c r="M77" s="16"/>
      <c r="N77" s="16"/>
      <c r="O77" s="16"/>
    </row>
    <row r="78" spans="1:15" ht="15" customHeight="1" x14ac:dyDescent="0.25">
      <c r="A78" s="38" t="s">
        <v>17</v>
      </c>
      <c r="B78" s="38">
        <v>88241</v>
      </c>
      <c r="C78" s="38" t="s">
        <v>24</v>
      </c>
      <c r="D78" s="39" t="s">
        <v>21</v>
      </c>
      <c r="E78" s="43">
        <f>(1/12)*4</f>
        <v>0.33333333333333331</v>
      </c>
      <c r="F78" s="40">
        <f>F41</f>
        <v>17.7</v>
      </c>
      <c r="G78" s="40">
        <f>E78*F78</f>
        <v>5.8999999999999995</v>
      </c>
      <c r="H78" s="50"/>
      <c r="I78" s="16"/>
      <c r="J78" s="16"/>
      <c r="K78" s="16"/>
      <c r="L78" s="16"/>
      <c r="M78" s="16"/>
      <c r="N78" s="16"/>
      <c r="O78" s="16"/>
    </row>
    <row r="79" spans="1:15" x14ac:dyDescent="0.25">
      <c r="A79" s="46"/>
      <c r="B79" s="46"/>
      <c r="C79" s="47" t="s">
        <v>22</v>
      </c>
      <c r="D79" s="48" t="s">
        <v>5</v>
      </c>
      <c r="E79" s="48">
        <v>40</v>
      </c>
      <c r="F79" s="49">
        <v>5.55</v>
      </c>
      <c r="G79" s="49">
        <f>F79*0.4</f>
        <v>2.2200000000000002</v>
      </c>
      <c r="H79" s="50"/>
      <c r="I79" s="16"/>
      <c r="J79" s="16"/>
      <c r="K79" s="16"/>
      <c r="L79" s="16"/>
      <c r="M79" s="16"/>
      <c r="N79" s="16"/>
      <c r="O79" s="16"/>
    </row>
    <row r="80" spans="1:15" x14ac:dyDescent="0.25">
      <c r="A80" s="46"/>
      <c r="B80" s="46"/>
      <c r="D80" s="16"/>
      <c r="E80" s="16"/>
      <c r="F80" s="16"/>
      <c r="G80" s="16"/>
      <c r="H80" s="51">
        <f>SUM(G78:G79)</f>
        <v>8.1199999999999992</v>
      </c>
      <c r="I80" s="16"/>
      <c r="J80" s="16"/>
      <c r="K80" s="16"/>
      <c r="L80" s="16"/>
      <c r="M80" s="16"/>
      <c r="N80" s="16"/>
      <c r="O80" s="16"/>
    </row>
    <row r="81" spans="1:15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</row>
    <row r="82" spans="1:15" ht="15" customHeight="1" x14ac:dyDescent="0.25">
      <c r="A82" s="8" t="s">
        <v>37</v>
      </c>
      <c r="B82" s="8"/>
      <c r="C82" s="8"/>
      <c r="D82" s="8"/>
      <c r="E82" s="8"/>
      <c r="F82" s="8"/>
      <c r="G82" s="8"/>
      <c r="H82" s="61">
        <f>SUM(H68,H74,H80)</f>
        <v>23.597333333333331</v>
      </c>
      <c r="I82" s="16"/>
      <c r="J82" s="16"/>
      <c r="K82" s="16"/>
      <c r="L82" s="16"/>
      <c r="M82" s="16"/>
      <c r="N82" s="16"/>
      <c r="O82" s="16"/>
    </row>
    <row r="83" spans="1:15" x14ac:dyDescent="0.25">
      <c r="A83" s="16"/>
      <c r="B83" s="16"/>
      <c r="C83" s="62"/>
      <c r="D83" s="62"/>
      <c r="E83" s="62"/>
      <c r="F83" s="62"/>
      <c r="G83" s="62"/>
      <c r="H83" s="50"/>
      <c r="I83" s="16"/>
      <c r="J83" s="16"/>
      <c r="K83" s="16"/>
      <c r="L83" s="16"/>
      <c r="M83" s="16"/>
      <c r="N83" s="16"/>
      <c r="O83" s="16"/>
    </row>
    <row r="84" spans="1:15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</row>
    <row r="85" spans="1:15" ht="15.75" x14ac:dyDescent="0.25">
      <c r="A85" s="72" t="s">
        <v>38</v>
      </c>
      <c r="B85" s="31"/>
      <c r="C85" s="31"/>
      <c r="D85" s="31"/>
      <c r="E85" s="31"/>
      <c r="F85" s="31"/>
      <c r="G85" s="31"/>
      <c r="H85" s="32" t="s">
        <v>8</v>
      </c>
      <c r="I85" s="16"/>
      <c r="J85" s="16"/>
      <c r="K85" s="16"/>
      <c r="L85" s="16"/>
      <c r="M85" s="16"/>
      <c r="N85" s="16"/>
      <c r="O85" s="16"/>
    </row>
    <row r="86" spans="1:15" x14ac:dyDescent="0.25">
      <c r="A86" s="5"/>
      <c r="B86" s="5"/>
      <c r="C86" s="75"/>
      <c r="D86" s="75"/>
      <c r="E86" s="76"/>
      <c r="F86" s="75"/>
      <c r="G86" s="75"/>
      <c r="H86" s="75"/>
      <c r="I86" s="16"/>
      <c r="J86" s="16"/>
      <c r="K86" s="16"/>
      <c r="L86" s="16"/>
      <c r="M86" s="16"/>
      <c r="N86" s="16"/>
      <c r="O86" s="16"/>
    </row>
    <row r="87" spans="1:15" x14ac:dyDescent="0.25">
      <c r="A87" s="10" t="s">
        <v>39</v>
      </c>
      <c r="B87" s="10"/>
      <c r="C87" s="10"/>
      <c r="D87" s="10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1:15" x14ac:dyDescent="0.25">
      <c r="A88" s="4" t="s">
        <v>10</v>
      </c>
      <c r="B88" s="4"/>
      <c r="C88" s="52" t="s">
        <v>11</v>
      </c>
      <c r="D88" s="35" t="s">
        <v>12</v>
      </c>
      <c r="E88" s="36" t="s">
        <v>13</v>
      </c>
      <c r="F88" s="36" t="s">
        <v>14</v>
      </c>
      <c r="G88" s="37" t="s">
        <v>15</v>
      </c>
      <c r="H88" s="33" t="s">
        <v>16</v>
      </c>
      <c r="I88" s="16"/>
      <c r="J88" s="16"/>
      <c r="K88" s="16"/>
      <c r="L88" s="16"/>
      <c r="M88" s="16"/>
      <c r="N88" s="16"/>
      <c r="O88" s="16"/>
    </row>
    <row r="89" spans="1:15" x14ac:dyDescent="0.25">
      <c r="A89" s="38" t="s">
        <v>17</v>
      </c>
      <c r="B89" s="38">
        <v>93599</v>
      </c>
      <c r="C89" s="38" t="s">
        <v>18</v>
      </c>
      <c r="D89" s="39" t="s">
        <v>40</v>
      </c>
      <c r="E89" s="39">
        <v>1</v>
      </c>
      <c r="F89" s="40">
        <f>F31</f>
        <v>23.5</v>
      </c>
      <c r="G89" s="41">
        <f>F89*E89</f>
        <v>23.5</v>
      </c>
      <c r="H89" s="42">
        <f>G89</f>
        <v>23.5</v>
      </c>
      <c r="I89" s="16"/>
      <c r="J89" s="16"/>
      <c r="K89" s="16"/>
      <c r="L89" s="16"/>
      <c r="M89" s="16"/>
      <c r="N89" s="16"/>
      <c r="O89" s="16"/>
    </row>
    <row r="90" spans="1:15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1:15" x14ac:dyDescent="0.25">
      <c r="A91" s="10" t="s">
        <v>41</v>
      </c>
      <c r="B91" s="10"/>
      <c r="C91" s="10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1:15" x14ac:dyDescent="0.25">
      <c r="A92" s="9" t="s">
        <v>10</v>
      </c>
      <c r="B92" s="9"/>
      <c r="C92" s="34" t="s">
        <v>11</v>
      </c>
      <c r="D92" s="36" t="s">
        <v>12</v>
      </c>
      <c r="E92" s="36" t="s">
        <v>13</v>
      </c>
      <c r="F92" s="36" t="s">
        <v>14</v>
      </c>
      <c r="G92" s="37" t="s">
        <v>15</v>
      </c>
      <c r="H92" s="33" t="s">
        <v>16</v>
      </c>
      <c r="I92" s="16"/>
      <c r="J92" s="16"/>
      <c r="K92" s="16"/>
      <c r="L92" s="16"/>
      <c r="M92" s="16"/>
      <c r="N92" s="16"/>
      <c r="O92" s="16"/>
    </row>
    <row r="93" spans="1:15" x14ac:dyDescent="0.25">
      <c r="A93" s="39" t="s">
        <v>17</v>
      </c>
      <c r="B93" s="38">
        <v>88281</v>
      </c>
      <c r="C93" s="38" t="s">
        <v>20</v>
      </c>
      <c r="D93" s="39" t="s">
        <v>21</v>
      </c>
      <c r="E93" s="43">
        <f>1/12</f>
        <v>8.3333333333333329E-2</v>
      </c>
      <c r="F93" s="44">
        <f>F35</f>
        <v>23.77</v>
      </c>
      <c r="G93" s="44">
        <f>F93*E93</f>
        <v>1.9808333333333332</v>
      </c>
      <c r="H93" s="16"/>
      <c r="I93" s="16"/>
      <c r="J93" s="16"/>
      <c r="K93" s="16"/>
      <c r="L93" s="16"/>
      <c r="M93" s="16"/>
      <c r="N93" s="16"/>
      <c r="O93" s="16"/>
    </row>
    <row r="94" spans="1:15" x14ac:dyDescent="0.25">
      <c r="A94" s="45"/>
      <c r="B94" s="46"/>
      <c r="C94" s="47" t="s">
        <v>22</v>
      </c>
      <c r="D94" s="48" t="s">
        <v>5</v>
      </c>
      <c r="E94" s="48">
        <v>40</v>
      </c>
      <c r="F94" s="49">
        <v>1.85</v>
      </c>
      <c r="G94" s="49">
        <f>F94*0.4</f>
        <v>0.7400000000000001</v>
      </c>
      <c r="H94" s="50"/>
      <c r="I94" s="16"/>
      <c r="J94" s="16"/>
      <c r="K94" s="16"/>
      <c r="L94" s="16"/>
      <c r="M94" s="16"/>
      <c r="N94" s="16"/>
      <c r="O94" s="16"/>
    </row>
    <row r="95" spans="1:15" x14ac:dyDescent="0.25">
      <c r="A95" s="45"/>
      <c r="B95" s="46"/>
      <c r="D95" s="16"/>
      <c r="E95" s="16"/>
      <c r="F95" s="16"/>
      <c r="G95" s="16"/>
      <c r="H95" s="51">
        <f>SUM(G93:G94)</f>
        <v>2.7208333333333332</v>
      </c>
      <c r="I95" s="16"/>
      <c r="J95" s="16"/>
      <c r="K95" s="16"/>
      <c r="L95" s="16"/>
      <c r="M95" s="16"/>
      <c r="N95" s="16"/>
      <c r="O95" s="16"/>
    </row>
    <row r="96" spans="1:15" x14ac:dyDescent="0.25">
      <c r="A96" s="10" t="s">
        <v>42</v>
      </c>
      <c r="B96" s="10"/>
      <c r="C96" s="10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</row>
    <row r="97" spans="1:15" x14ac:dyDescent="0.25">
      <c r="A97" s="9" t="s">
        <v>10</v>
      </c>
      <c r="B97" s="9"/>
      <c r="C97" s="52" t="s">
        <v>11</v>
      </c>
      <c r="D97" s="36" t="s">
        <v>12</v>
      </c>
      <c r="E97" s="36" t="s">
        <v>13</v>
      </c>
      <c r="F97" s="36" t="s">
        <v>14</v>
      </c>
      <c r="G97" s="53" t="s">
        <v>15</v>
      </c>
      <c r="H97" s="54" t="s">
        <v>16</v>
      </c>
      <c r="I97" s="16"/>
      <c r="J97" s="16"/>
      <c r="K97" s="16"/>
      <c r="L97" s="16"/>
      <c r="M97" s="16"/>
      <c r="N97" s="16"/>
      <c r="O97" s="16"/>
    </row>
    <row r="98" spans="1:15" x14ac:dyDescent="0.25">
      <c r="A98" s="39" t="s">
        <v>17</v>
      </c>
      <c r="B98" s="38">
        <v>88241</v>
      </c>
      <c r="C98" s="55" t="s">
        <v>24</v>
      </c>
      <c r="D98" s="56" t="s">
        <v>21</v>
      </c>
      <c r="E98" s="57">
        <f>1/12</f>
        <v>8.3333333333333329E-2</v>
      </c>
      <c r="F98" s="58">
        <f>F41</f>
        <v>17.7</v>
      </c>
      <c r="G98" s="59">
        <f>F98*E98</f>
        <v>1.4749999999999999</v>
      </c>
      <c r="H98" s="16"/>
      <c r="I98" s="16"/>
      <c r="J98" s="16"/>
      <c r="K98" s="16"/>
      <c r="L98" s="16"/>
      <c r="M98" s="16"/>
      <c r="N98" s="16"/>
      <c r="O98" s="16"/>
    </row>
    <row r="99" spans="1:15" x14ac:dyDescent="0.25">
      <c r="A99" s="45"/>
      <c r="B99" s="46"/>
      <c r="C99" s="47" t="s">
        <v>22</v>
      </c>
      <c r="D99" s="48" t="s">
        <v>5</v>
      </c>
      <c r="E99" s="48">
        <v>40</v>
      </c>
      <c r="F99" s="49">
        <v>1.39</v>
      </c>
      <c r="G99" s="25">
        <f>F99*0.4</f>
        <v>0.55599999999999994</v>
      </c>
      <c r="H99" s="50"/>
      <c r="I99" s="16"/>
      <c r="J99" s="16"/>
      <c r="K99" s="16"/>
      <c r="L99" s="16"/>
      <c r="M99" s="16"/>
      <c r="N99" s="16"/>
      <c r="O99" s="16"/>
    </row>
    <row r="100" spans="1:15" x14ac:dyDescent="0.25">
      <c r="A100" s="45"/>
      <c r="B100" s="46"/>
      <c r="C100" s="77"/>
      <c r="D100" s="45"/>
      <c r="E100" s="45"/>
      <c r="F100" s="71"/>
      <c r="G100" s="46"/>
      <c r="H100" s="78">
        <f>SUM(G98:G99)</f>
        <v>2.0309999999999997</v>
      </c>
      <c r="I100" s="16"/>
      <c r="J100" s="16"/>
      <c r="K100" s="16"/>
      <c r="L100" s="16"/>
      <c r="M100" s="16"/>
      <c r="N100" s="16"/>
      <c r="O100" s="16"/>
    </row>
    <row r="101" spans="1:15" x14ac:dyDescent="0.25">
      <c r="A101" s="10" t="s">
        <v>43</v>
      </c>
      <c r="B101" s="10"/>
      <c r="C101" s="10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</row>
    <row r="102" spans="1:15" x14ac:dyDescent="0.25">
      <c r="A102" s="9" t="s">
        <v>10</v>
      </c>
      <c r="B102" s="9"/>
      <c r="C102" s="33" t="s">
        <v>11</v>
      </c>
      <c r="D102" s="73" t="s">
        <v>12</v>
      </c>
      <c r="E102" s="36" t="s">
        <v>13</v>
      </c>
      <c r="F102" s="36" t="s">
        <v>14</v>
      </c>
      <c r="G102" s="53" t="s">
        <v>15</v>
      </c>
      <c r="H102" s="54" t="s">
        <v>16</v>
      </c>
      <c r="I102" s="16"/>
      <c r="J102" s="16"/>
      <c r="K102" s="16"/>
      <c r="L102" s="16"/>
      <c r="M102" s="16"/>
      <c r="N102" s="16"/>
      <c r="O102" s="16"/>
    </row>
    <row r="103" spans="1:15" x14ac:dyDescent="0.25">
      <c r="A103" s="38" t="s">
        <v>17</v>
      </c>
      <c r="B103" s="38">
        <v>5787</v>
      </c>
      <c r="C103" s="38" t="s">
        <v>33</v>
      </c>
      <c r="D103" s="39" t="s">
        <v>21</v>
      </c>
      <c r="E103" s="43">
        <f>1/12</f>
        <v>8.3333333333333329E-2</v>
      </c>
      <c r="F103" s="40">
        <f>F68</f>
        <v>61.85</v>
      </c>
      <c r="G103" s="40">
        <f>E103*F103</f>
        <v>5.1541666666666668</v>
      </c>
      <c r="H103" s="51">
        <f>SUM(G103:G103)</f>
        <v>5.1541666666666668</v>
      </c>
      <c r="I103" s="16"/>
      <c r="J103" s="16"/>
      <c r="K103" s="16"/>
      <c r="L103" s="16"/>
      <c r="M103" s="16"/>
      <c r="N103" s="16"/>
      <c r="O103" s="16"/>
    </row>
    <row r="104" spans="1:15" x14ac:dyDescent="0.25">
      <c r="A104" s="46"/>
      <c r="B104" s="46"/>
      <c r="C104" s="46"/>
      <c r="D104" s="45"/>
      <c r="E104" s="45"/>
      <c r="F104" s="71"/>
      <c r="G104" s="71"/>
      <c r="H104" s="50"/>
      <c r="I104" s="16"/>
      <c r="J104" s="16"/>
      <c r="K104" s="16"/>
      <c r="L104" s="16"/>
      <c r="M104" s="16"/>
      <c r="N104" s="16"/>
      <c r="O104" s="16"/>
    </row>
    <row r="105" spans="1:15" x14ac:dyDescent="0.25">
      <c r="A105" s="10" t="s">
        <v>44</v>
      </c>
      <c r="B105" s="10"/>
      <c r="C105" s="10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</row>
    <row r="106" spans="1:15" x14ac:dyDescent="0.25">
      <c r="A106" s="6" t="s">
        <v>10</v>
      </c>
      <c r="B106" s="6"/>
      <c r="C106" s="33" t="s">
        <v>11</v>
      </c>
      <c r="D106" s="34" t="s">
        <v>12</v>
      </c>
      <c r="E106" s="36" t="s">
        <v>13</v>
      </c>
      <c r="F106" s="36" t="s">
        <v>14</v>
      </c>
      <c r="G106" s="53" t="s">
        <v>15</v>
      </c>
      <c r="H106" s="54" t="s">
        <v>45</v>
      </c>
      <c r="I106" s="16"/>
      <c r="J106" s="16"/>
      <c r="K106" s="16"/>
      <c r="L106" s="16"/>
      <c r="M106" s="16"/>
      <c r="N106" s="16"/>
      <c r="O106" s="16"/>
    </row>
    <row r="107" spans="1:15" x14ac:dyDescent="0.25">
      <c r="A107" s="38" t="s">
        <v>17</v>
      </c>
      <c r="B107" s="38">
        <v>88301</v>
      </c>
      <c r="C107" s="38" t="s">
        <v>35</v>
      </c>
      <c r="D107" s="39" t="s">
        <v>21</v>
      </c>
      <c r="E107" s="43">
        <f>1/12</f>
        <v>8.3333333333333329E-2</v>
      </c>
      <c r="F107" s="40">
        <f>F72</f>
        <v>27.16</v>
      </c>
      <c r="G107" s="40">
        <f>E107*F107</f>
        <v>2.2633333333333332</v>
      </c>
      <c r="H107" s="50"/>
      <c r="I107" s="16"/>
      <c r="J107" s="16"/>
      <c r="K107" s="16"/>
      <c r="L107" s="16"/>
      <c r="M107" s="16"/>
      <c r="N107" s="16"/>
      <c r="O107" s="16"/>
    </row>
    <row r="108" spans="1:15" ht="15" customHeight="1" x14ac:dyDescent="0.25">
      <c r="A108" s="46"/>
      <c r="B108" s="46"/>
      <c r="C108" s="47" t="s">
        <v>22</v>
      </c>
      <c r="D108" s="48" t="s">
        <v>5</v>
      </c>
      <c r="E108" s="48">
        <v>40</v>
      </c>
      <c r="F108" s="49">
        <v>2.11</v>
      </c>
      <c r="G108" s="49">
        <f>F108*0.4</f>
        <v>0.84399999999999997</v>
      </c>
      <c r="H108" s="50"/>
      <c r="I108" s="16"/>
      <c r="J108" s="16"/>
      <c r="K108" s="16"/>
      <c r="L108" s="16"/>
      <c r="M108" s="16"/>
      <c r="N108" s="16"/>
      <c r="O108" s="16"/>
    </row>
    <row r="109" spans="1:15" x14ac:dyDescent="0.25">
      <c r="A109" s="46"/>
      <c r="B109" s="46"/>
      <c r="C109" s="46"/>
      <c r="D109" s="45"/>
      <c r="E109" s="45"/>
      <c r="F109" s="71"/>
      <c r="G109" s="71"/>
      <c r="H109" s="51">
        <f>SUM(G107:G108)</f>
        <v>3.1073333333333331</v>
      </c>
      <c r="I109" s="16"/>
      <c r="J109" s="16"/>
      <c r="K109" s="16"/>
      <c r="L109" s="16"/>
      <c r="M109" s="16"/>
      <c r="N109" s="16"/>
      <c r="O109" s="16"/>
    </row>
    <row r="110" spans="1:15" x14ac:dyDescent="0.25">
      <c r="A110" s="10" t="s">
        <v>46</v>
      </c>
      <c r="B110" s="10"/>
      <c r="C110" s="10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</row>
    <row r="111" spans="1:15" x14ac:dyDescent="0.25">
      <c r="A111" s="6" t="s">
        <v>10</v>
      </c>
      <c r="B111" s="6"/>
      <c r="C111" s="33" t="s">
        <v>11</v>
      </c>
      <c r="D111" s="34" t="s">
        <v>12</v>
      </c>
      <c r="E111" s="36" t="s">
        <v>13</v>
      </c>
      <c r="F111" s="36" t="s">
        <v>14</v>
      </c>
      <c r="G111" s="53" t="s">
        <v>15</v>
      </c>
      <c r="H111" s="54" t="s">
        <v>45</v>
      </c>
      <c r="I111" s="16"/>
      <c r="J111" s="16"/>
      <c r="K111" s="16"/>
      <c r="L111" s="16"/>
      <c r="M111" s="16"/>
      <c r="N111" s="16"/>
      <c r="O111" s="16"/>
    </row>
    <row r="112" spans="1:15" x14ac:dyDescent="0.25">
      <c r="A112" s="38" t="s">
        <v>17</v>
      </c>
      <c r="B112" s="38">
        <v>88241</v>
      </c>
      <c r="C112" s="38" t="s">
        <v>24</v>
      </c>
      <c r="D112" s="39" t="s">
        <v>21</v>
      </c>
      <c r="E112" s="43">
        <f>(1/12)</f>
        <v>8.3333333333333329E-2</v>
      </c>
      <c r="F112" s="40">
        <f>F41</f>
        <v>17.7</v>
      </c>
      <c r="G112" s="40">
        <f>E112*F112</f>
        <v>1.4749999999999999</v>
      </c>
      <c r="H112" s="50"/>
      <c r="I112" s="16"/>
      <c r="J112" s="16"/>
      <c r="K112" s="16"/>
      <c r="L112" s="16"/>
      <c r="M112" s="16"/>
      <c r="N112" s="16"/>
      <c r="O112" s="16"/>
    </row>
    <row r="113" spans="1:21" x14ac:dyDescent="0.25">
      <c r="A113" s="46"/>
      <c r="B113" s="46"/>
      <c r="C113" s="47" t="s">
        <v>22</v>
      </c>
      <c r="D113" s="48" t="s">
        <v>5</v>
      </c>
      <c r="E113" s="48">
        <v>40</v>
      </c>
      <c r="F113" s="49">
        <v>1.39</v>
      </c>
      <c r="G113" s="49">
        <f>F113*0.4</f>
        <v>0.55599999999999994</v>
      </c>
      <c r="H113" s="50"/>
      <c r="I113" s="16"/>
      <c r="J113" s="16"/>
      <c r="K113" s="16"/>
      <c r="L113" s="16"/>
      <c r="M113" s="16"/>
      <c r="N113" s="16"/>
      <c r="O113" s="16"/>
    </row>
    <row r="114" spans="1:21" x14ac:dyDescent="0.25">
      <c r="A114" s="46"/>
      <c r="B114" s="46"/>
      <c r="D114" s="16"/>
      <c r="E114" s="16"/>
      <c r="F114" s="16"/>
      <c r="G114" s="16"/>
      <c r="H114" s="51">
        <f>SUM(G112:G113)</f>
        <v>2.0309999999999997</v>
      </c>
      <c r="I114" s="16"/>
      <c r="J114" s="16"/>
      <c r="K114" s="16"/>
      <c r="L114" s="16"/>
      <c r="M114" s="16"/>
      <c r="N114" s="16"/>
      <c r="O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</row>
    <row r="116" spans="1:21" ht="15" customHeight="1" x14ac:dyDescent="0.25">
      <c r="A116" s="8" t="s">
        <v>47</v>
      </c>
      <c r="B116" s="8"/>
      <c r="C116" s="8"/>
      <c r="D116" s="8"/>
      <c r="E116" s="8"/>
      <c r="F116" s="8"/>
      <c r="G116" s="8"/>
      <c r="H116" s="61">
        <f>SUM(H89,H95,H103,H109,H114,H100)</f>
        <v>38.544333333333327</v>
      </c>
      <c r="I116" s="16"/>
      <c r="J116" s="16"/>
      <c r="K116" s="16"/>
      <c r="L116" s="16"/>
      <c r="M116" s="16"/>
      <c r="N116" s="16"/>
      <c r="O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79" t="s">
        <v>48</v>
      </c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3" t="s">
        <v>49</v>
      </c>
      <c r="E121" s="3"/>
      <c r="F121" s="3"/>
      <c r="G121" s="3"/>
      <c r="H121" s="3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3" t="s">
        <v>50</v>
      </c>
      <c r="E122" s="3"/>
      <c r="F122" s="3"/>
      <c r="G122" s="3"/>
      <c r="H122" s="3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2" t="s">
        <v>51</v>
      </c>
      <c r="D126" s="2"/>
      <c r="E126" s="2"/>
      <c r="F126" s="2"/>
      <c r="G126" s="2"/>
      <c r="H126" s="2"/>
      <c r="I126" s="2"/>
      <c r="J126" s="2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2"/>
      <c r="D127" s="2"/>
      <c r="E127" s="2"/>
      <c r="F127" s="2"/>
      <c r="G127" s="2"/>
      <c r="H127" s="2"/>
      <c r="I127" s="2"/>
      <c r="J127" s="2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</sheetData>
  <mergeCells count="41">
    <mergeCell ref="C126:J127"/>
    <mergeCell ref="A110:C110"/>
    <mergeCell ref="A111:B111"/>
    <mergeCell ref="A116:G116"/>
    <mergeCell ref="D121:H121"/>
    <mergeCell ref="D122:H122"/>
    <mergeCell ref="A97:B97"/>
    <mergeCell ref="A101:C101"/>
    <mergeCell ref="A102:B102"/>
    <mergeCell ref="A105:C105"/>
    <mergeCell ref="A106:B106"/>
    <mergeCell ref="A87:D87"/>
    <mergeCell ref="A88:B88"/>
    <mergeCell ref="A91:C91"/>
    <mergeCell ref="A92:B92"/>
    <mergeCell ref="A96:C96"/>
    <mergeCell ref="A71:B71"/>
    <mergeCell ref="A76:C76"/>
    <mergeCell ref="A77:B77"/>
    <mergeCell ref="A82:G82"/>
    <mergeCell ref="A86:B86"/>
    <mergeCell ref="A56:B56"/>
    <mergeCell ref="A61:G61"/>
    <mergeCell ref="A66:C66"/>
    <mergeCell ref="A67:B67"/>
    <mergeCell ref="A70:C70"/>
    <mergeCell ref="A45:G45"/>
    <mergeCell ref="A48:C48"/>
    <mergeCell ref="A50:C50"/>
    <mergeCell ref="A51:B51"/>
    <mergeCell ref="A55:C55"/>
    <mergeCell ref="A30:B30"/>
    <mergeCell ref="A33:C33"/>
    <mergeCell ref="A34:B34"/>
    <mergeCell ref="A39:C39"/>
    <mergeCell ref="A40:B40"/>
    <mergeCell ref="C1:E1"/>
    <mergeCell ref="C2:E2"/>
    <mergeCell ref="C4:E4"/>
    <mergeCell ref="A27:C27"/>
    <mergeCell ref="A29:D29"/>
  </mergeCells>
  <pageMargins left="0.51180555555555496" right="0.51180555555555496" top="0.78749999999999998" bottom="0.78749999999999998" header="0.51180555555555496" footer="0.51180555555555496"/>
  <pageSetup paperSize="9" scale="75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134"/>
  <sheetViews>
    <sheetView topLeftCell="A49" zoomScaleNormal="100" workbookViewId="0"/>
  </sheetViews>
  <sheetFormatPr defaultRowHeight="15" x14ac:dyDescent="0.25"/>
  <cols>
    <col min="1" max="3" width="8.7109375" customWidth="1"/>
    <col min="4" max="4" width="16.28515625" customWidth="1"/>
    <col min="5" max="5" width="12.42578125" customWidth="1"/>
    <col min="6" max="7" width="8.7109375" customWidth="1"/>
    <col min="8" max="8" width="16.85546875" customWidth="1"/>
    <col min="9" max="1025" width="8.7109375" customWidth="1"/>
  </cols>
  <sheetData>
    <row r="5" spans="3:5" x14ac:dyDescent="0.25">
      <c r="D5" t="s">
        <v>4</v>
      </c>
    </row>
    <row r="6" spans="3:5" x14ac:dyDescent="0.25">
      <c r="C6">
        <f>A27</f>
        <v>0</v>
      </c>
      <c r="D6">
        <f>SUM(D7:D9)</f>
        <v>1.296</v>
      </c>
    </row>
    <row r="7" spans="3:5" x14ac:dyDescent="0.25">
      <c r="C7">
        <f>A29</f>
        <v>0</v>
      </c>
      <c r="D7">
        <f>H31</f>
        <v>0</v>
      </c>
    </row>
    <row r="8" spans="3:5" x14ac:dyDescent="0.25">
      <c r="C8">
        <f>A33</f>
        <v>0</v>
      </c>
      <c r="D8">
        <f>H37</f>
        <v>0.7400000000000001</v>
      </c>
    </row>
    <row r="9" spans="3:5" x14ac:dyDescent="0.25">
      <c r="C9">
        <f>A39</f>
        <v>0</v>
      </c>
      <c r="D9">
        <f>H43</f>
        <v>0.55599999999999994</v>
      </c>
    </row>
    <row r="10" spans="3:5" x14ac:dyDescent="0.25">
      <c r="C10">
        <f>A48</f>
        <v>0</v>
      </c>
      <c r="D10">
        <f>SUM(D11:D12)</f>
        <v>0.55599999999999994</v>
      </c>
    </row>
    <row r="11" spans="3:5" x14ac:dyDescent="0.25">
      <c r="C11" s="80" t="str">
        <f>A50</f>
        <v>2.1 Disponibilização da Área</v>
      </c>
      <c r="D11" s="81">
        <f>H53</f>
        <v>0</v>
      </c>
      <c r="E11" s="81"/>
    </row>
    <row r="12" spans="3:5" x14ac:dyDescent="0.25">
      <c r="C12" s="80" t="str">
        <f>A55</f>
        <v>2.2 Ajudante</v>
      </c>
      <c r="D12" s="81">
        <f>H59</f>
        <v>0.55599999999999994</v>
      </c>
      <c r="E12" s="81"/>
    </row>
    <row r="13" spans="3:5" x14ac:dyDescent="0.25">
      <c r="C13">
        <f>A64</f>
        <v>0</v>
      </c>
      <c r="D13">
        <f>SUM(D14:D16)</f>
        <v>3.0640000000000001</v>
      </c>
    </row>
    <row r="14" spans="3:5" x14ac:dyDescent="0.25">
      <c r="C14" t="str">
        <f>A66</f>
        <v>3.1 Pá Carregadeira</v>
      </c>
      <c r="D14">
        <f>H68</f>
        <v>0</v>
      </c>
    </row>
    <row r="15" spans="3:5" x14ac:dyDescent="0.25">
      <c r="C15" t="str">
        <f>A70</f>
        <v>3.2 Operador</v>
      </c>
      <c r="D15">
        <f>H74</f>
        <v>0.84399999999999997</v>
      </c>
    </row>
    <row r="16" spans="3:5" x14ac:dyDescent="0.25">
      <c r="C16" t="str">
        <f>A76</f>
        <v>3.3 Ajudante</v>
      </c>
      <c r="D16">
        <f>H80</f>
        <v>2.2200000000000002</v>
      </c>
    </row>
    <row r="17" spans="1:8" x14ac:dyDescent="0.25">
      <c r="C17">
        <f>A85</f>
        <v>0</v>
      </c>
      <c r="D17">
        <f>SUM(D18:D23)</f>
        <v>2.6960000000000002</v>
      </c>
    </row>
    <row r="18" spans="1:8" x14ac:dyDescent="0.25">
      <c r="C18" s="80" t="str">
        <f>A87</f>
        <v>4.1 Caminhão</v>
      </c>
      <c r="D18" s="81">
        <f>H89</f>
        <v>0</v>
      </c>
      <c r="E18" s="81"/>
    </row>
    <row r="19" spans="1:8" x14ac:dyDescent="0.25">
      <c r="C19" s="80" t="str">
        <f>A91</f>
        <v>4.2 Motorista</v>
      </c>
      <c r="D19" s="81">
        <f>H95</f>
        <v>0.7400000000000001</v>
      </c>
      <c r="E19" s="81"/>
    </row>
    <row r="20" spans="1:8" x14ac:dyDescent="0.25">
      <c r="C20" s="80" t="str">
        <f>A96</f>
        <v>4.3 Ajudante</v>
      </c>
      <c r="D20" s="82">
        <f>H100</f>
        <v>0.55599999999999994</v>
      </c>
      <c r="E20" s="81"/>
    </row>
    <row r="21" spans="1:8" x14ac:dyDescent="0.25">
      <c r="C21" s="80" t="str">
        <f>A101</f>
        <v>4.4 Pá Carregadeira</v>
      </c>
      <c r="D21" s="81">
        <f>H103</f>
        <v>0</v>
      </c>
      <c r="E21" s="81"/>
    </row>
    <row r="22" spans="1:8" x14ac:dyDescent="0.25">
      <c r="C22" s="80" t="str">
        <f>A105</f>
        <v>4.5 Operador</v>
      </c>
      <c r="D22" s="81">
        <f>H109</f>
        <v>0.84399999999999997</v>
      </c>
      <c r="E22" s="81"/>
    </row>
    <row r="23" spans="1:8" x14ac:dyDescent="0.25">
      <c r="C23" s="80" t="str">
        <f>A110</f>
        <v>4.6 Ajudante</v>
      </c>
      <c r="D23" s="81">
        <f>H114</f>
        <v>0.55599999999999994</v>
      </c>
      <c r="E23" s="81"/>
    </row>
    <row r="24" spans="1:8" x14ac:dyDescent="0.25">
      <c r="D24">
        <f>SUM(D6,D10,D13,D17)</f>
        <v>7.6120000000000001</v>
      </c>
    </row>
    <row r="27" spans="1:8" x14ac:dyDescent="0.25">
      <c r="H27" s="83" t="s">
        <v>8</v>
      </c>
    </row>
    <row r="29" spans="1:8" x14ac:dyDescent="0.25">
      <c r="A29" s="1"/>
      <c r="B29" s="1"/>
      <c r="C29" s="1"/>
      <c r="D29" s="1"/>
    </row>
    <row r="30" spans="1:8" x14ac:dyDescent="0.25">
      <c r="H30" s="84" t="s">
        <v>16</v>
      </c>
    </row>
    <row r="31" spans="1:8" x14ac:dyDescent="0.25">
      <c r="B31">
        <v>93599</v>
      </c>
      <c r="C31" t="s">
        <v>18</v>
      </c>
      <c r="D31" t="s">
        <v>8</v>
      </c>
      <c r="E31">
        <v>1</v>
      </c>
      <c r="F31">
        <v>19</v>
      </c>
      <c r="H31" s="85"/>
    </row>
    <row r="32" spans="1:8" x14ac:dyDescent="0.25">
      <c r="A32" s="86"/>
      <c r="B32" s="86"/>
      <c r="C32" s="86"/>
    </row>
    <row r="34" spans="1:11" x14ac:dyDescent="0.25">
      <c r="H34" t="s">
        <v>16</v>
      </c>
    </row>
    <row r="35" spans="1:11" x14ac:dyDescent="0.25">
      <c r="C35" t="s">
        <v>20</v>
      </c>
      <c r="E35" s="87">
        <f>1/12</f>
        <v>8.3333333333333329E-2</v>
      </c>
      <c r="G35">
        <f>F35*E35</f>
        <v>0</v>
      </c>
    </row>
    <row r="36" spans="1:11" x14ac:dyDescent="0.25">
      <c r="A36" s="86"/>
      <c r="B36" s="86"/>
      <c r="C36" s="88" t="s">
        <v>22</v>
      </c>
      <c r="D36" s="88" t="s">
        <v>5</v>
      </c>
      <c r="E36" s="88">
        <v>40</v>
      </c>
      <c r="F36" s="88">
        <v>1.85</v>
      </c>
      <c r="G36" s="89">
        <f>F36*0.4</f>
        <v>0.7400000000000001</v>
      </c>
      <c r="H36" s="86"/>
    </row>
    <row r="37" spans="1:11" x14ac:dyDescent="0.25">
      <c r="A37" s="86"/>
      <c r="B37" s="86"/>
      <c r="H37">
        <f>SUM(G35:G36)</f>
        <v>0.7400000000000001</v>
      </c>
    </row>
    <row r="38" spans="1:11" x14ac:dyDescent="0.25">
      <c r="A38" s="86"/>
      <c r="B38" s="86"/>
    </row>
    <row r="40" spans="1:11" x14ac:dyDescent="0.25">
      <c r="H40" t="s">
        <v>16</v>
      </c>
    </row>
    <row r="41" spans="1:11" x14ac:dyDescent="0.25">
      <c r="C41" t="s">
        <v>24</v>
      </c>
      <c r="E41" s="87">
        <f>1/12</f>
        <v>8.3333333333333329E-2</v>
      </c>
      <c r="G41" s="90"/>
      <c r="H41" s="86"/>
    </row>
    <row r="42" spans="1:11" x14ac:dyDescent="0.25">
      <c r="A42" s="86"/>
      <c r="B42" s="86"/>
      <c r="C42" s="88" t="s">
        <v>22</v>
      </c>
      <c r="D42" s="88" t="s">
        <v>5</v>
      </c>
      <c r="E42" s="88">
        <v>40</v>
      </c>
      <c r="F42" s="88">
        <v>1.39</v>
      </c>
      <c r="G42" s="88">
        <f>F42*0.4</f>
        <v>0.55599999999999994</v>
      </c>
      <c r="H42" s="86"/>
    </row>
    <row r="43" spans="1:11" x14ac:dyDescent="0.25">
      <c r="A43" s="86"/>
      <c r="B43" s="86"/>
      <c r="H43">
        <f>SUM(G41:G42)</f>
        <v>0.55599999999999994</v>
      </c>
    </row>
    <row r="44" spans="1:11" x14ac:dyDescent="0.25">
      <c r="A44" s="86"/>
      <c r="B44" s="86"/>
      <c r="K44" s="90"/>
    </row>
    <row r="45" spans="1:11" x14ac:dyDescent="0.25">
      <c r="A45" s="101" t="s">
        <v>25</v>
      </c>
      <c r="B45" s="101"/>
      <c r="C45" s="101"/>
      <c r="D45" s="101"/>
      <c r="E45" s="101"/>
      <c r="F45" s="101"/>
      <c r="G45" s="101"/>
      <c r="H45">
        <f>SUM(H31,H37,H43)</f>
        <v>1.296</v>
      </c>
    </row>
    <row r="46" spans="1:11" x14ac:dyDescent="0.25">
      <c r="A46" s="86"/>
      <c r="B46" s="86"/>
    </row>
    <row r="47" spans="1:11" x14ac:dyDescent="0.25">
      <c r="A47" s="86"/>
      <c r="B47" s="86"/>
    </row>
    <row r="48" spans="1:11" x14ac:dyDescent="0.25">
      <c r="H48" s="83" t="s">
        <v>8</v>
      </c>
    </row>
    <row r="49" spans="1:8" x14ac:dyDescent="0.25">
      <c r="A49" s="86"/>
      <c r="B49" s="86"/>
    </row>
    <row r="50" spans="1:8" x14ac:dyDescent="0.25">
      <c r="A50" t="s">
        <v>27</v>
      </c>
    </row>
    <row r="51" spans="1:8" x14ac:dyDescent="0.25">
      <c r="E51" s="91" t="s">
        <v>13</v>
      </c>
      <c r="F51" s="92"/>
      <c r="G51" s="93"/>
    </row>
    <row r="52" spans="1:8" x14ac:dyDescent="0.25">
      <c r="A52" s="86"/>
      <c r="B52" s="86"/>
      <c r="C52" t="s">
        <v>28</v>
      </c>
      <c r="D52" t="s">
        <v>8</v>
      </c>
      <c r="E52" s="94">
        <v>1</v>
      </c>
      <c r="F52" s="94">
        <v>10.42</v>
      </c>
      <c r="G52" s="94"/>
    </row>
    <row r="53" spans="1:8" x14ac:dyDescent="0.25">
      <c r="A53" s="86"/>
      <c r="B53" s="86"/>
      <c r="F53" s="95"/>
      <c r="G53" s="95"/>
      <c r="H53" s="84">
        <f>G52</f>
        <v>0</v>
      </c>
    </row>
    <row r="54" spans="1:8" x14ac:dyDescent="0.25">
      <c r="A54" s="86"/>
      <c r="B54" s="86"/>
    </row>
    <row r="55" spans="1:8" x14ac:dyDescent="0.25">
      <c r="A55" t="s">
        <v>29</v>
      </c>
    </row>
    <row r="56" spans="1:8" x14ac:dyDescent="0.25">
      <c r="C56" s="84"/>
      <c r="D56" s="91"/>
      <c r="E56" s="92"/>
      <c r="F56" s="92"/>
      <c r="G56" s="93"/>
      <c r="H56" t="s">
        <v>16</v>
      </c>
    </row>
    <row r="57" spans="1:8" x14ac:dyDescent="0.25">
      <c r="B57">
        <v>88241</v>
      </c>
      <c r="C57" t="s">
        <v>24</v>
      </c>
      <c r="E57" s="87">
        <f>1/12</f>
        <v>8.3333333333333329E-2</v>
      </c>
      <c r="F57">
        <v>16.649999999999999</v>
      </c>
      <c r="H57" s="86"/>
    </row>
    <row r="58" spans="1:8" x14ac:dyDescent="0.25">
      <c r="A58" s="86"/>
      <c r="B58" s="86"/>
      <c r="C58" s="88" t="s">
        <v>22</v>
      </c>
      <c r="D58" s="88" t="s">
        <v>5</v>
      </c>
      <c r="E58" s="88">
        <v>40</v>
      </c>
      <c r="F58" s="88">
        <v>1.39</v>
      </c>
      <c r="G58" s="89">
        <f>F58*0.4</f>
        <v>0.55599999999999994</v>
      </c>
      <c r="H58" s="86"/>
    </row>
    <row r="59" spans="1:8" x14ac:dyDescent="0.25">
      <c r="A59" s="86"/>
      <c r="B59" s="86"/>
      <c r="H59">
        <f>SUM(G57:G58)</f>
        <v>0.55599999999999994</v>
      </c>
    </row>
    <row r="60" spans="1:8" x14ac:dyDescent="0.25">
      <c r="A60" s="86"/>
      <c r="B60" s="86"/>
    </row>
    <row r="61" spans="1:8" x14ac:dyDescent="0.25">
      <c r="A61" s="101" t="s">
        <v>30</v>
      </c>
      <c r="B61" s="101"/>
      <c r="C61" s="101"/>
      <c r="D61" s="101"/>
      <c r="E61" s="101"/>
      <c r="F61" s="101"/>
      <c r="G61" s="101"/>
      <c r="H61">
        <f>SUM(H53,H59)</f>
        <v>0.55599999999999994</v>
      </c>
    </row>
    <row r="62" spans="1:8" x14ac:dyDescent="0.25">
      <c r="A62" s="86"/>
      <c r="B62" s="86"/>
    </row>
    <row r="63" spans="1:8" x14ac:dyDescent="0.25">
      <c r="A63" s="86"/>
      <c r="B63" s="86"/>
    </row>
    <row r="64" spans="1:8" x14ac:dyDescent="0.25">
      <c r="A64" s="96"/>
      <c r="B64" s="96"/>
      <c r="C64" s="96"/>
      <c r="D64" s="96"/>
      <c r="E64" s="96"/>
      <c r="F64" s="96"/>
      <c r="G64" s="96"/>
      <c r="H64" s="83" t="s">
        <v>8</v>
      </c>
    </row>
    <row r="65" spans="1:8" x14ac:dyDescent="0.25">
      <c r="A65" s="86"/>
      <c r="B65" s="86"/>
      <c r="C65" s="86"/>
    </row>
    <row r="66" spans="1:8" x14ac:dyDescent="0.25">
      <c r="A66" t="s">
        <v>32</v>
      </c>
    </row>
    <row r="67" spans="1:8" x14ac:dyDescent="0.25">
      <c r="C67" s="84"/>
      <c r="D67" s="92"/>
      <c r="E67" s="92"/>
      <c r="F67" s="92"/>
      <c r="G67" s="93"/>
      <c r="H67" t="s">
        <v>16</v>
      </c>
    </row>
    <row r="68" spans="1:8" x14ac:dyDescent="0.25">
      <c r="E68" s="87">
        <f>1/5</f>
        <v>0.2</v>
      </c>
      <c r="F68">
        <v>52.8</v>
      </c>
    </row>
    <row r="69" spans="1:8" x14ac:dyDescent="0.25">
      <c r="A69" s="86"/>
      <c r="B69" s="86"/>
      <c r="C69" s="86"/>
      <c r="D69" s="86"/>
      <c r="E69" s="86"/>
      <c r="F69" s="86"/>
      <c r="G69" s="86"/>
      <c r="H69" s="86"/>
    </row>
    <row r="70" spans="1:8" x14ac:dyDescent="0.25">
      <c r="A70" t="s">
        <v>34</v>
      </c>
    </row>
    <row r="71" spans="1:8" x14ac:dyDescent="0.25">
      <c r="C71" s="84"/>
      <c r="D71" s="91"/>
      <c r="E71" s="92"/>
      <c r="F71" s="92"/>
      <c r="G71" s="93"/>
      <c r="H71" t="s">
        <v>16</v>
      </c>
    </row>
    <row r="72" spans="1:8" x14ac:dyDescent="0.25">
      <c r="B72">
        <v>88301</v>
      </c>
      <c r="C72" t="s">
        <v>35</v>
      </c>
      <c r="E72" s="87">
        <f>1/12</f>
        <v>8.3333333333333329E-2</v>
      </c>
      <c r="F72">
        <v>25.32</v>
      </c>
      <c r="H72" s="86"/>
    </row>
    <row r="73" spans="1:8" x14ac:dyDescent="0.25">
      <c r="A73" s="86"/>
      <c r="B73" s="86"/>
      <c r="C73" s="88" t="s">
        <v>22</v>
      </c>
      <c r="D73" s="88" t="s">
        <v>5</v>
      </c>
      <c r="E73" s="88">
        <v>40</v>
      </c>
      <c r="F73" s="88">
        <v>2.11</v>
      </c>
      <c r="G73" s="89">
        <f>F73*0.4</f>
        <v>0.84399999999999997</v>
      </c>
      <c r="H73" s="86"/>
    </row>
    <row r="74" spans="1:8" x14ac:dyDescent="0.25">
      <c r="A74" s="86"/>
      <c r="B74" s="86"/>
      <c r="C74" s="86"/>
      <c r="D74" s="86"/>
      <c r="E74" s="86"/>
      <c r="F74" s="86"/>
      <c r="G74" s="86"/>
      <c r="H74">
        <f>SUM(G72:G73)</f>
        <v>0.84399999999999997</v>
      </c>
    </row>
    <row r="75" spans="1:8" x14ac:dyDescent="0.25">
      <c r="A75" s="86"/>
      <c r="B75" s="86"/>
      <c r="C75" s="86"/>
      <c r="D75" s="86"/>
      <c r="E75" s="86"/>
      <c r="F75" s="86"/>
      <c r="G75" s="86"/>
    </row>
    <row r="76" spans="1:8" x14ac:dyDescent="0.25">
      <c r="A76" t="s">
        <v>36</v>
      </c>
    </row>
    <row r="77" spans="1:8" x14ac:dyDescent="0.25">
      <c r="C77" s="84"/>
      <c r="D77" s="91"/>
      <c r="E77" s="92"/>
      <c r="F77" s="92"/>
      <c r="G77" s="93"/>
      <c r="H77" t="s">
        <v>16</v>
      </c>
    </row>
    <row r="78" spans="1:8" x14ac:dyDescent="0.25">
      <c r="B78">
        <v>88241</v>
      </c>
      <c r="C78" t="s">
        <v>24</v>
      </c>
      <c r="E78" s="87">
        <f>(1/12)*4</f>
        <v>0.33333333333333331</v>
      </c>
      <c r="F78">
        <v>16.649999999999999</v>
      </c>
      <c r="H78" s="86"/>
    </row>
    <row r="79" spans="1:8" x14ac:dyDescent="0.25">
      <c r="A79" s="86"/>
      <c r="B79" s="86"/>
      <c r="C79" s="88" t="s">
        <v>22</v>
      </c>
      <c r="D79" s="88" t="s">
        <v>5</v>
      </c>
      <c r="E79" s="88">
        <v>40</v>
      </c>
      <c r="F79" s="88">
        <v>5.55</v>
      </c>
      <c r="G79" s="89">
        <f>F79*0.4</f>
        <v>2.2200000000000002</v>
      </c>
      <c r="H79" s="86"/>
    </row>
    <row r="80" spans="1:8" x14ac:dyDescent="0.25">
      <c r="A80" s="86"/>
      <c r="B80" s="86"/>
      <c r="H80" s="90">
        <f>SUM(G78:G79)</f>
        <v>2.2200000000000002</v>
      </c>
    </row>
    <row r="81" spans="1:8" x14ac:dyDescent="0.25">
      <c r="A81" s="86"/>
      <c r="B81" s="86"/>
    </row>
    <row r="82" spans="1:8" x14ac:dyDescent="0.25">
      <c r="A82" s="101" t="s">
        <v>37</v>
      </c>
      <c r="B82" s="101"/>
      <c r="C82" s="101"/>
      <c r="D82" s="101"/>
      <c r="E82" s="101"/>
      <c r="F82" s="101"/>
      <c r="G82" s="101"/>
      <c r="H82">
        <f>SUM(H68,H74,H80)</f>
        <v>3.0640000000000001</v>
      </c>
    </row>
    <row r="83" spans="1:8" x14ac:dyDescent="0.25">
      <c r="A83" s="86"/>
      <c r="B83" s="86"/>
    </row>
    <row r="84" spans="1:8" x14ac:dyDescent="0.25">
      <c r="A84" s="86"/>
      <c r="B84" s="86"/>
    </row>
    <row r="85" spans="1:8" x14ac:dyDescent="0.25">
      <c r="A85" s="97"/>
      <c r="B85" s="98"/>
      <c r="C85" s="98"/>
      <c r="D85" s="98"/>
      <c r="E85" s="98"/>
      <c r="F85" s="98"/>
      <c r="G85" s="98"/>
      <c r="H85" s="83" t="s">
        <v>8</v>
      </c>
    </row>
    <row r="86" spans="1:8" x14ac:dyDescent="0.25">
      <c r="A86" s="95"/>
      <c r="B86" s="95"/>
      <c r="C86" s="95"/>
      <c r="D86" s="95"/>
      <c r="E86" s="95"/>
      <c r="F86" s="95"/>
      <c r="G86" s="95"/>
      <c r="H86" s="95"/>
    </row>
    <row r="87" spans="1:8" x14ac:dyDescent="0.25">
      <c r="A87" s="101" t="s">
        <v>39</v>
      </c>
      <c r="B87" s="101"/>
      <c r="C87" s="101"/>
      <c r="D87" s="101"/>
    </row>
    <row r="88" spans="1:8" x14ac:dyDescent="0.25">
      <c r="H88" s="84" t="s">
        <v>16</v>
      </c>
    </row>
    <row r="89" spans="1:8" x14ac:dyDescent="0.25">
      <c r="B89">
        <v>93599</v>
      </c>
      <c r="C89" t="s">
        <v>18</v>
      </c>
      <c r="D89" t="s">
        <v>40</v>
      </c>
      <c r="E89">
        <v>1</v>
      </c>
      <c r="F89">
        <v>19</v>
      </c>
      <c r="H89" s="85"/>
    </row>
    <row r="90" spans="1:8" x14ac:dyDescent="0.25">
      <c r="A90" s="86"/>
      <c r="B90" s="86"/>
      <c r="C90" s="86"/>
    </row>
    <row r="91" spans="1:8" x14ac:dyDescent="0.25">
      <c r="A91" t="s">
        <v>41</v>
      </c>
    </row>
    <row r="92" spans="1:8" x14ac:dyDescent="0.25">
      <c r="H92" t="s">
        <v>16</v>
      </c>
    </row>
    <row r="93" spans="1:8" x14ac:dyDescent="0.25">
      <c r="C93" t="s">
        <v>20</v>
      </c>
      <c r="E93" s="87">
        <f>1/12</f>
        <v>8.3333333333333329E-2</v>
      </c>
      <c r="G93">
        <f>F93*E93</f>
        <v>0</v>
      </c>
    </row>
    <row r="94" spans="1:8" x14ac:dyDescent="0.25">
      <c r="A94" s="86"/>
      <c r="B94" s="86"/>
      <c r="C94" s="88" t="s">
        <v>22</v>
      </c>
      <c r="D94" s="88" t="s">
        <v>5</v>
      </c>
      <c r="E94" s="88">
        <v>40</v>
      </c>
      <c r="F94" s="88">
        <v>1.85</v>
      </c>
      <c r="G94" s="89">
        <f>F94*0.4</f>
        <v>0.7400000000000001</v>
      </c>
      <c r="H94" s="86"/>
    </row>
    <row r="95" spans="1:8" x14ac:dyDescent="0.25">
      <c r="A95" s="86"/>
      <c r="B95" s="86"/>
      <c r="H95">
        <f>SUM(G93:G94)</f>
        <v>0.7400000000000001</v>
      </c>
    </row>
    <row r="96" spans="1:8" x14ac:dyDescent="0.25">
      <c r="A96" t="s">
        <v>42</v>
      </c>
    </row>
    <row r="97" spans="1:8" x14ac:dyDescent="0.25">
      <c r="H97" t="s">
        <v>16</v>
      </c>
    </row>
    <row r="98" spans="1:8" x14ac:dyDescent="0.25">
      <c r="C98" t="s">
        <v>24</v>
      </c>
      <c r="E98" s="87">
        <f>1/12</f>
        <v>8.3333333333333329E-2</v>
      </c>
      <c r="G98" s="90"/>
      <c r="H98" s="86"/>
    </row>
    <row r="99" spans="1:8" x14ac:dyDescent="0.25">
      <c r="A99" s="86"/>
      <c r="B99" s="86"/>
      <c r="C99" s="88" t="s">
        <v>22</v>
      </c>
      <c r="D99" s="88" t="s">
        <v>5</v>
      </c>
      <c r="E99" s="88">
        <v>40</v>
      </c>
      <c r="F99" s="88">
        <v>1.39</v>
      </c>
      <c r="G99" s="88">
        <f>F99*0.4</f>
        <v>0.55599999999999994</v>
      </c>
      <c r="H99" s="86"/>
    </row>
    <row r="100" spans="1:8" x14ac:dyDescent="0.25">
      <c r="A100" s="86"/>
      <c r="B100" s="86"/>
      <c r="C100" s="95"/>
      <c r="D100" s="95"/>
      <c r="E100" s="95"/>
      <c r="F100" s="95"/>
      <c r="G100" s="95"/>
      <c r="H100" s="99">
        <f>SUM(G98:G99)</f>
        <v>0.55599999999999994</v>
      </c>
    </row>
    <row r="101" spans="1:8" x14ac:dyDescent="0.25">
      <c r="A101" t="s">
        <v>43</v>
      </c>
    </row>
    <row r="102" spans="1:8" x14ac:dyDescent="0.25">
      <c r="C102" s="84"/>
      <c r="D102" s="92"/>
      <c r="E102" s="92"/>
      <c r="F102" s="92"/>
      <c r="G102" s="93"/>
      <c r="H102" t="s">
        <v>16</v>
      </c>
    </row>
    <row r="103" spans="1:8" x14ac:dyDescent="0.25">
      <c r="E103" s="87">
        <f>1/12</f>
        <v>8.3333333333333329E-2</v>
      </c>
      <c r="F103">
        <v>52.8</v>
      </c>
    </row>
    <row r="104" spans="1:8" x14ac:dyDescent="0.25">
      <c r="A104" s="86"/>
      <c r="B104" s="86"/>
      <c r="C104" s="86"/>
      <c r="D104" s="86"/>
      <c r="E104" s="86"/>
      <c r="F104" s="86"/>
      <c r="G104" s="86"/>
      <c r="H104" s="86"/>
    </row>
    <row r="105" spans="1:8" x14ac:dyDescent="0.25">
      <c r="A105" t="s">
        <v>44</v>
      </c>
    </row>
    <row r="106" spans="1:8" x14ac:dyDescent="0.25">
      <c r="C106" s="84"/>
      <c r="D106" s="91"/>
      <c r="E106" s="92"/>
      <c r="F106" s="92"/>
      <c r="G106" s="93"/>
      <c r="H106" t="s">
        <v>45</v>
      </c>
    </row>
    <row r="107" spans="1:8" x14ac:dyDescent="0.25">
      <c r="B107">
        <v>88301</v>
      </c>
      <c r="C107" t="s">
        <v>35</v>
      </c>
      <c r="E107" s="87">
        <f>1/12</f>
        <v>8.3333333333333329E-2</v>
      </c>
      <c r="F107">
        <v>25.32</v>
      </c>
      <c r="H107" s="86"/>
    </row>
    <row r="108" spans="1:8" x14ac:dyDescent="0.25">
      <c r="A108" s="86"/>
      <c r="B108" s="86"/>
      <c r="C108" s="88" t="s">
        <v>22</v>
      </c>
      <c r="D108" s="88" t="s">
        <v>5</v>
      </c>
      <c r="E108" s="88">
        <v>40</v>
      </c>
      <c r="F108" s="88">
        <v>2.11</v>
      </c>
      <c r="G108" s="89">
        <f>F108*0.4</f>
        <v>0.84399999999999997</v>
      </c>
      <c r="H108" s="86"/>
    </row>
    <row r="109" spans="1:8" x14ac:dyDescent="0.25">
      <c r="A109" s="86"/>
      <c r="B109" s="86"/>
      <c r="C109" s="86"/>
      <c r="D109" s="86"/>
      <c r="E109" s="86"/>
      <c r="F109" s="86"/>
      <c r="G109" s="86"/>
      <c r="H109" s="84">
        <f>SUM(G107:G108)</f>
        <v>0.84399999999999997</v>
      </c>
    </row>
    <row r="110" spans="1:8" x14ac:dyDescent="0.25">
      <c r="A110" t="s">
        <v>46</v>
      </c>
    </row>
    <row r="111" spans="1:8" x14ac:dyDescent="0.25">
      <c r="C111" s="84"/>
      <c r="D111" s="91"/>
      <c r="E111" s="92"/>
      <c r="F111" s="92"/>
      <c r="G111" s="93"/>
      <c r="H111" t="s">
        <v>45</v>
      </c>
    </row>
    <row r="112" spans="1:8" x14ac:dyDescent="0.25">
      <c r="B112">
        <v>88241</v>
      </c>
      <c r="C112" t="s">
        <v>24</v>
      </c>
      <c r="E112" s="87">
        <f>(1/12)</f>
        <v>8.3333333333333329E-2</v>
      </c>
      <c r="F112">
        <v>16.649999999999999</v>
      </c>
      <c r="H112" s="86"/>
    </row>
    <row r="113" spans="1:8" x14ac:dyDescent="0.25">
      <c r="A113" s="86"/>
      <c r="B113" s="86"/>
      <c r="C113" s="88" t="s">
        <v>22</v>
      </c>
      <c r="D113" s="88" t="s">
        <v>5</v>
      </c>
      <c r="E113" s="88">
        <v>40</v>
      </c>
      <c r="F113" s="88">
        <v>1.39</v>
      </c>
      <c r="G113" s="89">
        <f>F113*0.4</f>
        <v>0.55599999999999994</v>
      </c>
      <c r="H113" s="86"/>
    </row>
    <row r="114" spans="1:8" x14ac:dyDescent="0.25">
      <c r="A114" s="86"/>
      <c r="B114" s="86"/>
      <c r="H114">
        <f>SUM(G112:G113)</f>
        <v>0.55599999999999994</v>
      </c>
    </row>
    <row r="115" spans="1:8" x14ac:dyDescent="0.25">
      <c r="A115" s="86"/>
      <c r="B115" s="86"/>
    </row>
    <row r="116" spans="1:8" x14ac:dyDescent="0.25">
      <c r="A116" s="101" t="s">
        <v>47</v>
      </c>
      <c r="B116" s="101"/>
      <c r="C116" s="101"/>
      <c r="D116" s="101"/>
      <c r="E116" s="101"/>
      <c r="F116" s="101"/>
      <c r="G116" s="101"/>
      <c r="H116">
        <f>SUM(H89,H95,H103,H109,H114,H100)</f>
        <v>2.6960000000000002</v>
      </c>
    </row>
    <row r="117" spans="1:8" x14ac:dyDescent="0.25">
      <c r="A117" s="86"/>
      <c r="B117" s="86"/>
    </row>
    <row r="118" spans="1:8" x14ac:dyDescent="0.25">
      <c r="A118" s="86"/>
      <c r="B118" s="86"/>
      <c r="C118" s="86"/>
    </row>
    <row r="119" spans="1:8" x14ac:dyDescent="0.25">
      <c r="A119" s="86"/>
      <c r="B119" s="86"/>
      <c r="C119" s="86"/>
    </row>
    <row r="120" spans="1:8" x14ac:dyDescent="0.25">
      <c r="A120" s="86"/>
      <c r="B120" s="86"/>
      <c r="C120" s="86"/>
      <c r="F120" s="100" t="s">
        <v>48</v>
      </c>
      <c r="G120" s="81"/>
      <c r="H120" s="81"/>
    </row>
    <row r="121" spans="1:8" x14ac:dyDescent="0.25">
      <c r="A121" s="86"/>
      <c r="B121" s="86"/>
      <c r="C121" s="86"/>
      <c r="D121" s="102" t="s">
        <v>49</v>
      </c>
      <c r="E121" s="102"/>
      <c r="F121" s="102"/>
      <c r="G121" s="102"/>
      <c r="H121" s="102"/>
    </row>
    <row r="122" spans="1:8" x14ac:dyDescent="0.25">
      <c r="A122" s="86"/>
      <c r="B122" s="86"/>
      <c r="C122" s="86"/>
      <c r="D122" s="102" t="s">
        <v>50</v>
      </c>
      <c r="E122" s="102"/>
      <c r="F122" s="102"/>
      <c r="G122" s="102"/>
      <c r="H122" s="102"/>
    </row>
    <row r="123" spans="1:8" x14ac:dyDescent="0.25">
      <c r="A123" s="86"/>
      <c r="B123" s="86"/>
      <c r="C123" s="86"/>
    </row>
    <row r="124" spans="1:8" x14ac:dyDescent="0.25">
      <c r="A124" s="86"/>
      <c r="B124" s="86"/>
      <c r="C124" s="86"/>
    </row>
    <row r="125" spans="1:8" x14ac:dyDescent="0.25">
      <c r="A125" s="86"/>
      <c r="B125" s="86"/>
      <c r="C125" s="86"/>
    </row>
    <row r="126" spans="1:8" x14ac:dyDescent="0.25">
      <c r="A126" s="86"/>
      <c r="B126" s="86"/>
      <c r="C126" s="86"/>
    </row>
    <row r="127" spans="1:8" x14ac:dyDescent="0.25">
      <c r="A127" s="86"/>
      <c r="B127" s="86"/>
      <c r="C127" s="86"/>
    </row>
    <row r="128" spans="1:8" x14ac:dyDescent="0.25">
      <c r="A128" s="86"/>
      <c r="B128" s="86"/>
      <c r="C128" s="86"/>
    </row>
    <row r="129" spans="1:3" x14ac:dyDescent="0.25">
      <c r="A129" s="86"/>
      <c r="B129" s="86"/>
      <c r="C129" s="86"/>
    </row>
    <row r="130" spans="1:3" x14ac:dyDescent="0.25">
      <c r="A130" s="86"/>
      <c r="B130" s="86"/>
      <c r="C130" s="86"/>
    </row>
    <row r="131" spans="1:3" x14ac:dyDescent="0.25">
      <c r="A131" s="86"/>
      <c r="B131" s="86"/>
      <c r="C131" s="86"/>
    </row>
    <row r="132" spans="1:3" x14ac:dyDescent="0.25">
      <c r="A132" s="86"/>
      <c r="B132" s="86"/>
      <c r="C132" s="86"/>
    </row>
    <row r="133" spans="1:3" x14ac:dyDescent="0.25">
      <c r="A133" s="86"/>
      <c r="B133" s="86"/>
      <c r="C133" s="86"/>
    </row>
    <row r="134" spans="1:3" x14ac:dyDescent="0.25">
      <c r="A134" s="86"/>
      <c r="B134" s="86"/>
      <c r="C134" s="86"/>
    </row>
  </sheetData>
  <mergeCells count="8">
    <mergeCell ref="A116:G116"/>
    <mergeCell ref="D121:H121"/>
    <mergeCell ref="D122:H122"/>
    <mergeCell ref="A29:D29"/>
    <mergeCell ref="A45:G45"/>
    <mergeCell ref="A61:G61"/>
    <mergeCell ref="A82:G82"/>
    <mergeCell ref="A87:D87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5</cp:revision>
  <cp:lastPrinted>2021-11-05T16:33:55Z</cp:lastPrinted>
  <dcterms:created xsi:type="dcterms:W3CDTF">2021-09-29T13:58:59Z</dcterms:created>
  <dcterms:modified xsi:type="dcterms:W3CDTF">2022-02-17T16:49:05Z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